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8-2021\"/>
    </mc:Choice>
  </mc:AlternateContent>
  <xr:revisionPtr revIDLastSave="0" documentId="8_{7614E5F4-F0A5-4C82-BDE4-0A296CC5DD28}" xr6:coauthVersionLast="47" xr6:coauthVersionMax="47" xr10:uidLastSave="{00000000-0000-0000-0000-000000000000}"/>
  <bookViews>
    <workbookView xWindow="390" yWindow="390" windowWidth="21600" windowHeight="11385" xr2:uid="{8DED1041-BC57-43DE-B94C-3EE8C4EA288F}"/>
  </bookViews>
  <sheets>
    <sheet name="Sheet1" sheetId="1" r:id="rId1"/>
  </sheets>
  <definedNames>
    <definedName name="_xlnm.Print_Titles" localSheetId="0">Sheet1!$A:$D,Sheet1!$1:$2</definedName>
    <definedName name="QB_COLUMN_59200" localSheetId="0" hidden="1">Sheet1!$E$2</definedName>
    <definedName name="QB_COLUMN_63620" localSheetId="0" hidden="1">Sheet1!$G$2</definedName>
    <definedName name="QB_COLUMN_64430" localSheetId="0" hidden="1">Sheet1!#REF!</definedName>
    <definedName name="QB_COLUMN_76210" localSheetId="0" hidden="1">Sheet1!$F$2</definedName>
    <definedName name="QB_DATA_0" localSheetId="0" hidden="1">Sheet1!$4:$4,Sheet1!$5:$5,Sheet1!$6:$6,Sheet1!$7:$7,Sheet1!$8:$8,Sheet1!$12:$12,Sheet1!$13:$13,Sheet1!$14:$14,Sheet1!$15:$15,Sheet1!$16:$16,Sheet1!$17:$17,Sheet1!$18:$18,Sheet1!$20:$20,Sheet1!$21:$21,Sheet1!$22:$22,Sheet1!$23:$23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Sheet1!$24:$24,Sheet1!$25:$25,Sheet1!$26:$26,Sheet1!$27:$27,Sheet1!$28:$28,Sheet1!$29:$29,Sheet1!$30:$30,Sheet1!$31:$31,Sheet1!$32:$32,Sheet1!$33:$33,Sheet1!$35:$35</definedName>
    <definedName name="QB_FORMULA_0" localSheetId="0" hidden="1">Sheet1!$G$4,Sheet1!#REF!,Sheet1!$G$6,Sheet1!#REF!,Sheet1!$E$9,Sheet1!$F$9,Sheet1!$G$9,Sheet1!#REF!,Sheet1!$E$10,Sheet1!$F$10,Sheet1!$G$10,Sheet1!#REF!,Sheet1!$G$12,Sheet1!#REF!,Sheet1!$G$13,Sheet1!#REF!</definedName>
    <definedName name="QB_FORMULA_1" localSheetId="0" hidden="1">Sheet1!$G$14,Sheet1!#REF!,Sheet1!$G$15,Sheet1!#REF!,Sheet1!$G$16,Sheet1!#REF!,Sheet1!$G$17,Sheet1!#REF!,Sheet1!$G$18,Sheet1!#REF!,Sheet1!$G$20,Sheet1!#REF!,Sheet1!$G$21,Sheet1!#REF!,Sheet1!$G$22,Sheet1!#REF!</definedName>
    <definedName name="QB_FORMULA_2" localSheetId="0" hidden="1">Sheet1!$G$23,Sheet1!#REF!,Sheet1!$G$24,Sheet1!#REF!,Sheet1!$G$25,Sheet1!#REF!,Sheet1!$G$26,Sheet1!#REF!,Sheet1!$G$27,Sheet1!#REF!,Sheet1!$G$28,Sheet1!#REF!,Sheet1!$G$29,Sheet1!#REF!,Sheet1!$G$31,Sheet1!#REF!</definedName>
    <definedName name="QB_FORMULA_3" localSheetId="0" hidden="1">Sheet1!$G$32,Sheet1!#REF!,Sheet1!$G$33,Sheet1!#REF!,Sheet1!$E$34,Sheet1!$F$34,Sheet1!$G$34,Sheet1!#REF!,Sheet1!$G$35,Sheet1!#REF!,Sheet1!$E$36,Sheet1!$F$36,Sheet1!$G$36,Sheet1!#REF!,Sheet1!#REF!,Sheet1!#REF!</definedName>
    <definedName name="QB_FORMULA_4" localSheetId="0" hidden="1">Sheet1!#REF!,Sheet1!#REF!</definedName>
    <definedName name="QB_ROW_10330" localSheetId="0" hidden="1">Sheet1!$C$4</definedName>
    <definedName name="QB_ROW_103330" localSheetId="0" hidden="1">Sheet1!$C$35</definedName>
    <definedName name="QB_ROW_109330" localSheetId="0" hidden="1">Sheet1!$C$5</definedName>
    <definedName name="QB_ROW_18301" localSheetId="0" hidden="1">Sheet1!#REF!</definedName>
    <definedName name="QB_ROW_20022" localSheetId="0" hidden="1">Sheet1!$B$3</definedName>
    <definedName name="QB_ROW_20322" localSheetId="0" hidden="1">Sheet1!$B$9</definedName>
    <definedName name="QB_ROW_20330" localSheetId="0" hidden="1">Sheet1!$C$6</definedName>
    <definedName name="QB_ROW_21022" localSheetId="0" hidden="1">Sheet1!$B$11</definedName>
    <definedName name="QB_ROW_21322" localSheetId="0" hidden="1">Sheet1!$B$36</definedName>
    <definedName name="QB_ROW_22330" localSheetId="0" hidden="1">Sheet1!$C$18</definedName>
    <definedName name="QB_ROW_224240" localSheetId="0" hidden="1">Sheet1!$D$21</definedName>
    <definedName name="QB_ROW_225240" localSheetId="0" hidden="1">Sheet1!$D$29</definedName>
    <definedName name="QB_ROW_23030" localSheetId="0" hidden="1">Sheet1!$C$19</definedName>
    <definedName name="QB_ROW_233230" localSheetId="0" hidden="1">Sheet1!$C$8</definedName>
    <definedName name="QB_ROW_23330" localSheetId="0" hidden="1">Sheet1!$C$34</definedName>
    <definedName name="QB_ROW_235230" localSheetId="0" hidden="1">Sheet1!$C$7</definedName>
    <definedName name="QB_ROW_24230" localSheetId="0" hidden="1">Sheet1!$C$17</definedName>
    <definedName name="QB_ROW_25230" localSheetId="0" hidden="1">Sheet1!$C$15</definedName>
    <definedName name="QB_ROW_26330" localSheetId="0" hidden="1">Sheet1!$C$16</definedName>
    <definedName name="QB_ROW_268240" localSheetId="0" hidden="1">Sheet1!$D$33</definedName>
    <definedName name="QB_ROW_286240" localSheetId="0" hidden="1">Sheet1!$D$30</definedName>
    <definedName name="QB_ROW_31240" localSheetId="0" hidden="1">Sheet1!$D$20</definedName>
    <definedName name="QB_ROW_34240" localSheetId="0" hidden="1">Sheet1!$D$22</definedName>
    <definedName name="QB_ROW_36340" localSheetId="0" hidden="1">Sheet1!$D$23</definedName>
    <definedName name="QB_ROW_38240" localSheetId="0" hidden="1">Sheet1!$D$24</definedName>
    <definedName name="QB_ROW_39240" localSheetId="0" hidden="1">Sheet1!$D$26</definedName>
    <definedName name="QB_ROW_40240" localSheetId="0" hidden="1">Sheet1!$D$25</definedName>
    <definedName name="QB_ROW_41240" localSheetId="0" hidden="1">Sheet1!$D$27</definedName>
    <definedName name="QB_ROW_42240" localSheetId="0" hidden="1">Sheet1!$D$28</definedName>
    <definedName name="QB_ROW_43340" localSheetId="0" hidden="1">Sheet1!$D$31</definedName>
    <definedName name="QB_ROW_44240" localSheetId="0" hidden="1">Sheet1!$D$32</definedName>
    <definedName name="QB_ROW_47330" localSheetId="0" hidden="1">Sheet1!$C$13</definedName>
    <definedName name="QB_ROW_59330" localSheetId="0" hidden="1">Sheet1!$C$12</definedName>
    <definedName name="QB_ROW_7330" localSheetId="0" hidden="1">Sheet1!$C$14</definedName>
    <definedName name="QB_ROW_86311" localSheetId="0" hidden="1">Sheet1!$A$10</definedName>
    <definedName name="QBCANSUPPORTUPDATE" localSheetId="0">TRUE</definedName>
    <definedName name="QBCOMPANYFILENAME" localSheetId="0">"C:\Users\Public\Documents\Intuit\QuickBooks\Company Files\red rock center for independence 9-13-21.qb.qbw"</definedName>
    <definedName name="QBENDDATE" localSheetId="0">20210831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" l="1"/>
  <c r="N10" i="1"/>
  <c r="N9" i="1"/>
  <c r="N34" i="1"/>
  <c r="I34" i="1"/>
  <c r="I36" i="1" s="1"/>
  <c r="I9" i="1"/>
  <c r="I10" i="1" s="1"/>
  <c r="L35" i="1"/>
  <c r="K35" i="1"/>
  <c r="J34" i="1"/>
  <c r="J36" i="1" s="1"/>
  <c r="L33" i="1"/>
  <c r="K33" i="1"/>
  <c r="L32" i="1"/>
  <c r="K32" i="1"/>
  <c r="L31" i="1"/>
  <c r="K31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J9" i="1"/>
  <c r="J10" i="1" s="1"/>
  <c r="L6" i="1"/>
  <c r="K6" i="1"/>
  <c r="L4" i="1"/>
  <c r="K4" i="1"/>
  <c r="G35" i="1"/>
  <c r="F34" i="1"/>
  <c r="F36" i="1" s="1"/>
  <c r="E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F9" i="1"/>
  <c r="F10" i="1" s="1"/>
  <c r="E9" i="1"/>
  <c r="G6" i="1"/>
  <c r="G4" i="1"/>
  <c r="G34" i="1" l="1"/>
  <c r="G9" i="1"/>
  <c r="E36" i="1"/>
  <c r="E10" i="1"/>
  <c r="G10" i="1" s="1"/>
  <c r="K34" i="1"/>
  <c r="L34" i="1"/>
  <c r="K36" i="1"/>
  <c r="K10" i="1"/>
  <c r="L10" i="1"/>
  <c r="K9" i="1"/>
  <c r="L9" i="1"/>
  <c r="G36" i="1" l="1"/>
  <c r="L36" i="1"/>
</calcChain>
</file>

<file path=xl/sharedStrings.xml><?xml version="1.0" encoding="utf-8"?>
<sst xmlns="http://schemas.openxmlformats.org/spreadsheetml/2006/main" count="43" uniqueCount="41">
  <si>
    <t>Income</t>
  </si>
  <si>
    <t>4100 · Grants</t>
  </si>
  <si>
    <t>4200 · Program Income</t>
  </si>
  <si>
    <t>4300 · Unrestricted</t>
  </si>
  <si>
    <t>4400 · Tax Reimbursement</t>
  </si>
  <si>
    <t>4600 · Sales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</si>
  <si>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</si>
  <si>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</si>
  <si>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</si>
  <si>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</si>
  <si>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</si>
  <si>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</si>
  <si>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</si>
  <si>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</si>
  <si>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</si>
  <si>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</si>
  <si>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</si>
  <si>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6802 · Community Integration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</si>
  <si>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</si>
  <si>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</si>
  <si>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</si>
  <si>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</si>
  <si>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</si>
  <si>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</si>
  <si>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</si>
  <si>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</si>
  <si>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</si>
  <si>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6828 · Direct Consumer Support</t>
  </si>
  <si>
    <t>6830 · Travel in state</t>
  </si>
  <si>
    <t>6840 · Utilities</t>
  </si>
  <si>
    <t>6850 · INDIRECT EXPENSES</t>
  </si>
  <si>
    <t>Total 6800 · Other</t>
  </si>
  <si>
    <t>7100 · Unrestricted expense</t>
  </si>
  <si>
    <t>Total Expense</t>
  </si>
  <si>
    <t>16.67% of year</t>
  </si>
  <si>
    <t>YTD Actual</t>
  </si>
  <si>
    <t>YTD Budget</t>
  </si>
  <si>
    <t>Difference</t>
  </si>
  <si>
    <t>Annual Budget</t>
  </si>
  <si>
    <t>% of Annual Budget</t>
  </si>
  <si>
    <t>Expenses from CARES Act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</si>
</sst>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%_);\(#,##0.0#%\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49" fontId="2" fillId="0" borderId="0" xfId="0" applyNumberFormat="1" applyFont="1"/>
    <xf numFmtId="39" fontId="3" fillId="0" borderId="0" xfId="0" applyNumberFormat="1" applyFont="1"/>
    <xf numFmtId="164" fontId="3" fillId="0" borderId="0" xfId="0" applyNumberFormat="1" applyFont="1"/>
    <xf numFmtId="39" fontId="3" fillId="0" borderId="0" xfId="0" applyNumberFormat="1" applyFont="1" applyBorder="1"/>
    <xf numFmtId="39" fontId="3" fillId="0" borderId="3" xfId="0" applyNumberFormat="1" applyFont="1" applyBorder="1"/>
    <xf numFmtId="164" fontId="3" fillId="0" borderId="3" xfId="0" applyNumberFormat="1" applyFont="1" applyBorder="1"/>
    <xf numFmtId="39" fontId="3" fillId="0" borderId="2" xfId="0" applyNumberFormat="1" applyFont="1" applyBorder="1"/>
    <xf numFmtId="164" fontId="3" fillId="0" borderId="2" xfId="0" applyNumberFormat="1" applyFont="1" applyBorder="1"/>
    <xf numFmtId="39" fontId="3" fillId="0" borderId="4" xfId="0" applyNumberFormat="1" applyFont="1" applyBorder="1"/>
    <xf numFmtId="164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5" fontId="0" fillId="0" borderId="0" xfId="0" applyNumberFormat="1" applyAlignment="1">
      <alignment horizontal="centerContinuous"/>
    </xf>
    <xf numFmtId="9" fontId="2" fillId="0" borderId="1" xfId="1" applyFont="1" applyBorder="1" applyAlignment="1">
      <alignment horizontal="center" wrapText="1"/>
    </xf>
    <xf numFmtId="9" fontId="2" fillId="0" borderId="0" xfId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/>
    <xf numFmtId="39" fontId="3" fillId="0" borderId="0" xfId="0" applyNumberFormat="1" applyFont="1"/>
    <xf numFmtId="39" fontId="3" fillId="0" borderId="2" xfId="0" applyNumberFormat="1" applyFont="1" applyBorder="1"/>
    <xf numFmtId="39" fontId="3" fillId="0" borderId="3" xfId="0" applyNumberFormat="1" applyFont="1" applyBorder="1"/>
    <xf numFmtId="39" fontId="3" fillId="0" borderId="4" xfId="0" applyNumberFormat="1" applyFont="1" applyBorder="1"/>
    <xf numFmtId="165" fontId="0" fillId="0" borderId="0" xfId="0" applyNumberFormat="1" applyAlignment="1">
      <alignment horizontal="centerContinuous"/>
    </xf>
    <xf numFmtId="165" fontId="2" fillId="2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E4339E2-A3FC-4467-992F-66818EEDA2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5D16918-47D3-47C5-A37E-DF00471D20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D13E0-0F75-47F9-8FD2-F725A06708C4}">
  <sheetPr codeName="Sheet1"/>
  <dimension ref="A1:N36"/>
  <sheetViews>
    <sheetView tabSelected="1" workbookViewId="0">
      <pane xSplit="4" ySplit="2" topLeftCell="E3" activePane="bottomRight" state="frozenSplit"/>
      <selection pane="topRight" activeCell="F1" sqref="F1"/>
      <selection pane="bottomLeft" activeCell="A3" sqref="A3"/>
      <selection pane="bottomRight" activeCell="K45" sqref="K45"/>
    </sheetView>
  </sheetViews>
  <sheetFormatPr defaultRowHeight="15" x14ac:dyDescent="0.25"/>
  <cols>
    <col min="1" max="3" width="3" style="13" customWidth="1"/>
    <col min="4" max="4" width="26.5703125" style="13" customWidth="1"/>
    <col min="5" max="5" width="10" style="14" bestFit="1" customWidth="1"/>
    <col min="6" max="6" width="9.28515625" style="14" bestFit="1" customWidth="1"/>
    <col min="7" max="7" width="9.140625" style="14" bestFit="1" customWidth="1"/>
    <col min="8" max="8" width="3.28515625" customWidth="1"/>
    <col min="9" max="9" width="10" style="14" bestFit="1" customWidth="1"/>
    <col min="10" max="10" width="9.28515625" bestFit="1" customWidth="1"/>
    <col min="11" max="11" width="11.5703125" customWidth="1"/>
    <col min="12" max="12" width="10.28515625" bestFit="1" customWidth="1"/>
    <col min="13" max="13" width="4.140625" customWidth="1"/>
    <col min="14" max="14" width="9.28515625" style="21" bestFit="1" customWidth="1"/>
  </cols>
  <sheetData>
    <row r="1" spans="1:14" ht="24.75" thickTop="1" thickBot="1" x14ac:dyDescent="0.3">
      <c r="A1" s="1"/>
      <c r="B1" s="1"/>
      <c r="C1" s="1"/>
      <c r="D1" s="1"/>
      <c r="E1" s="15"/>
      <c r="F1" s="15"/>
      <c r="G1" s="15"/>
      <c r="H1" s="15"/>
      <c r="I1" s="15"/>
      <c r="J1" s="15"/>
      <c r="K1" s="15"/>
      <c r="L1" s="16" t="s">
        <v>34</v>
      </c>
      <c r="M1" s="17"/>
      <c r="N1" s="26"/>
    </row>
    <row r="2" spans="1:14" s="12" customFormat="1" ht="47.25" thickTop="1" thickBot="1" x14ac:dyDescent="0.3">
      <c r="A2" s="11"/>
      <c r="B2" s="11"/>
      <c r="C2" s="11"/>
      <c r="D2" s="11"/>
      <c r="E2" s="18" t="s">
        <v>35</v>
      </c>
      <c r="F2" s="19" t="s">
        <v>36</v>
      </c>
      <c r="G2" s="18" t="s">
        <v>37</v>
      </c>
      <c r="H2" s="20"/>
      <c r="I2" s="18" t="s">
        <v>35</v>
      </c>
      <c r="J2" s="19" t="s">
        <v>38</v>
      </c>
      <c r="K2" s="18" t="s">
        <v>37</v>
      </c>
      <c r="L2" s="16" t="s">
        <v>39</v>
      </c>
      <c r="M2" s="20"/>
      <c r="N2" s="27" t="s">
        <v>40</v>
      </c>
    </row>
    <row r="3" spans="1:14" ht="15.75" thickTop="1" x14ac:dyDescent="0.25">
      <c r="A3" s="1"/>
      <c r="B3" s="1" t="s">
        <v>0</v>
      </c>
      <c r="C3" s="1"/>
      <c r="D3" s="1"/>
      <c r="E3" s="2"/>
      <c r="F3" s="2"/>
      <c r="G3" s="2"/>
      <c r="H3" s="20"/>
      <c r="I3" s="2"/>
      <c r="J3" s="2"/>
      <c r="K3" s="2"/>
      <c r="L3" s="3"/>
      <c r="M3" s="20"/>
      <c r="N3" s="22"/>
    </row>
    <row r="4" spans="1:14" x14ac:dyDescent="0.25">
      <c r="A4" s="1"/>
      <c r="B4" s="1"/>
      <c r="C4" s="1" t="s">
        <v>1</v>
      </c>
      <c r="D4" s="1"/>
      <c r="E4" s="2">
        <v>102303.09</v>
      </c>
      <c r="F4" s="2">
        <v>156523.81</v>
      </c>
      <c r="G4" s="2">
        <f>ROUND((E4-F4),5)</f>
        <v>-54220.72</v>
      </c>
      <c r="H4" s="20"/>
      <c r="I4" s="2">
        <v>102303.09</v>
      </c>
      <c r="J4" s="2">
        <v>939143.31</v>
      </c>
      <c r="K4" s="2">
        <f>ROUND((I4-J4),5)</f>
        <v>-836840.22</v>
      </c>
      <c r="L4" s="3">
        <f>ROUND(IF(J4=0, IF(I4=0, 0, 1), I4/J4),5)</f>
        <v>0.10893</v>
      </c>
      <c r="M4" s="20"/>
      <c r="N4" s="22">
        <v>-41438.36</v>
      </c>
    </row>
    <row r="5" spans="1:14" x14ac:dyDescent="0.25">
      <c r="A5" s="1"/>
      <c r="B5" s="1"/>
      <c r="C5" s="1" t="s">
        <v>2</v>
      </c>
      <c r="D5" s="1"/>
      <c r="E5" s="2">
        <v>1199.78</v>
      </c>
      <c r="F5" s="2"/>
      <c r="G5" s="2"/>
      <c r="H5" s="20"/>
      <c r="I5" s="2">
        <v>1199.78</v>
      </c>
      <c r="J5" s="2"/>
      <c r="K5" s="2"/>
      <c r="L5" s="3"/>
      <c r="M5" s="20"/>
      <c r="N5" s="22"/>
    </row>
    <row r="6" spans="1:14" x14ac:dyDescent="0.25">
      <c r="A6" s="1"/>
      <c r="B6" s="1"/>
      <c r="C6" s="1" t="s">
        <v>3</v>
      </c>
      <c r="D6" s="1"/>
      <c r="E6" s="2">
        <v>3266.73</v>
      </c>
      <c r="F6" s="2">
        <v>1666.6</v>
      </c>
      <c r="G6" s="2">
        <f>ROUND((E6-F6),5)</f>
        <v>1600.13</v>
      </c>
      <c r="H6" s="20"/>
      <c r="I6" s="2">
        <v>3266.73</v>
      </c>
      <c r="J6" s="2">
        <v>10000</v>
      </c>
      <c r="K6" s="2">
        <f>ROUND((I6-J6),5)</f>
        <v>-6733.27</v>
      </c>
      <c r="L6" s="3">
        <f>ROUND(IF(J6=0, IF(I6=0, 0, 1), I6/J6),5)</f>
        <v>0.32667000000000002</v>
      </c>
      <c r="M6" s="20"/>
      <c r="N6" s="22"/>
    </row>
    <row r="7" spans="1:14" x14ac:dyDescent="0.25">
      <c r="A7" s="1"/>
      <c r="B7" s="1"/>
      <c r="C7" s="1" t="s">
        <v>4</v>
      </c>
      <c r="D7" s="1"/>
      <c r="E7" s="2">
        <v>-1.03</v>
      </c>
      <c r="F7" s="2"/>
      <c r="G7" s="2"/>
      <c r="H7" s="20"/>
      <c r="I7" s="2">
        <v>-1.03</v>
      </c>
      <c r="J7" s="2"/>
      <c r="K7" s="2"/>
      <c r="L7" s="3"/>
      <c r="M7" s="20"/>
      <c r="N7" s="22"/>
    </row>
    <row r="8" spans="1:14" ht="15.75" thickBot="1" x14ac:dyDescent="0.3">
      <c r="A8" s="1"/>
      <c r="B8" s="1"/>
      <c r="C8" s="1" t="s">
        <v>5</v>
      </c>
      <c r="D8" s="1"/>
      <c r="E8" s="4">
        <v>690</v>
      </c>
      <c r="F8" s="4"/>
      <c r="G8" s="4"/>
      <c r="H8" s="20"/>
      <c r="I8" s="4">
        <v>690</v>
      </c>
      <c r="J8" s="2"/>
      <c r="K8" s="2"/>
      <c r="L8" s="3"/>
      <c r="M8" s="20"/>
      <c r="N8" s="22"/>
    </row>
    <row r="9" spans="1:14" ht="15.75" thickBot="1" x14ac:dyDescent="0.3">
      <c r="A9" s="1"/>
      <c r="B9" s="1" t="s">
        <v>6</v>
      </c>
      <c r="C9" s="1"/>
      <c r="D9" s="1"/>
      <c r="E9" s="5">
        <f>ROUND(SUM(E3:E8),5)</f>
        <v>107458.57</v>
      </c>
      <c r="F9" s="5">
        <f>ROUND(SUM(F3:F8),5)</f>
        <v>158190.41</v>
      </c>
      <c r="G9" s="5">
        <f>ROUND((E9-F9),5)</f>
        <v>-50731.839999999997</v>
      </c>
      <c r="H9" s="20"/>
      <c r="I9" s="5">
        <f>ROUND(SUM(I3:I8),5)</f>
        <v>107458.57</v>
      </c>
      <c r="J9" s="5">
        <f>ROUND(SUM(J3:J8),5)</f>
        <v>949143.31</v>
      </c>
      <c r="K9" s="5">
        <f>ROUND((I9-J9),5)</f>
        <v>-841684.74</v>
      </c>
      <c r="L9" s="6">
        <f>ROUND(IF(J9=0, IF(I9=0, 0, 1), I9/J9),5)</f>
        <v>0.11322</v>
      </c>
      <c r="M9" s="20"/>
      <c r="N9" s="24">
        <f>SUM(N4:N8)</f>
        <v>-41438.36</v>
      </c>
    </row>
    <row r="10" spans="1:14" x14ac:dyDescent="0.25">
      <c r="A10" s="1" t="s">
        <v>7</v>
      </c>
      <c r="B10" s="1"/>
      <c r="C10" s="1"/>
      <c r="D10" s="1"/>
      <c r="E10" s="2">
        <f>E9</f>
        <v>107458.57</v>
      </c>
      <c r="F10" s="2">
        <f>F9</f>
        <v>158190.41</v>
      </c>
      <c r="G10" s="2">
        <f>ROUND((E10-F10),5)</f>
        <v>-50731.839999999997</v>
      </c>
      <c r="H10" s="20"/>
      <c r="I10" s="2">
        <f>I9</f>
        <v>107458.57</v>
      </c>
      <c r="J10" s="2">
        <f>J9</f>
        <v>949143.31</v>
      </c>
      <c r="K10" s="2">
        <f>ROUND((I10-J10),5)</f>
        <v>-841684.74</v>
      </c>
      <c r="L10" s="3">
        <f>ROUND(IF(J10=0, IF(I10=0, 0, 1), I10/J10),5)</f>
        <v>0.11322</v>
      </c>
      <c r="M10" s="20"/>
      <c r="N10" s="22">
        <f>N9</f>
        <v>-41438.36</v>
      </c>
    </row>
    <row r="11" spans="1:14" x14ac:dyDescent="0.25">
      <c r="A11" s="1"/>
      <c r="B11" s="1" t="s">
        <v>8</v>
      </c>
      <c r="C11" s="1"/>
      <c r="D11" s="1"/>
      <c r="E11" s="2"/>
      <c r="F11" s="2"/>
      <c r="G11" s="2"/>
      <c r="H11" s="20"/>
      <c r="I11" s="2"/>
      <c r="J11" s="2"/>
      <c r="K11" s="2"/>
      <c r="L11" s="3"/>
      <c r="M11" s="20"/>
      <c r="N11" s="22"/>
    </row>
    <row r="12" spans="1:14" x14ac:dyDescent="0.25">
      <c r="A12" s="1"/>
      <c r="B12" s="1"/>
      <c r="C12" s="1" t="s">
        <v>9</v>
      </c>
      <c r="D12" s="1"/>
      <c r="E12" s="2">
        <v>89537.279999999999</v>
      </c>
      <c r="F12" s="2">
        <v>93178.91</v>
      </c>
      <c r="G12" s="2">
        <f>ROUND((E12-F12),5)</f>
        <v>-3641.63</v>
      </c>
      <c r="H12" s="20"/>
      <c r="I12" s="2">
        <v>89537.279999999999</v>
      </c>
      <c r="J12" s="2">
        <v>559074.01</v>
      </c>
      <c r="K12" s="2">
        <f>ROUND((I12-J12),5)</f>
        <v>-469536.73</v>
      </c>
      <c r="L12" s="3">
        <f>ROUND(IF(J12=0, IF(I12=0, 0, 1), I12/J12),5)</f>
        <v>0.16014999999999999</v>
      </c>
      <c r="M12" s="20"/>
      <c r="N12" s="22"/>
    </row>
    <row r="13" spans="1:14" x14ac:dyDescent="0.25">
      <c r="A13" s="1"/>
      <c r="B13" s="1"/>
      <c r="C13" s="1" t="s">
        <v>10</v>
      </c>
      <c r="D13" s="1"/>
      <c r="E13" s="2">
        <v>13858.33</v>
      </c>
      <c r="F13" s="2">
        <v>15740.2</v>
      </c>
      <c r="G13" s="2">
        <f>ROUND((E13-F13),5)</f>
        <v>-1881.87</v>
      </c>
      <c r="H13" s="20"/>
      <c r="I13" s="2">
        <v>13858.33</v>
      </c>
      <c r="J13" s="2">
        <v>94442.2</v>
      </c>
      <c r="K13" s="2">
        <f>ROUND((I13-J13),5)</f>
        <v>-80583.87</v>
      </c>
      <c r="L13" s="3">
        <f>ROUND(IF(J13=0, IF(I13=0, 0, 1), I13/J13),5)</f>
        <v>0.14674000000000001</v>
      </c>
      <c r="M13" s="20"/>
      <c r="N13" s="22"/>
    </row>
    <row r="14" spans="1:14" x14ac:dyDescent="0.25">
      <c r="A14" s="1"/>
      <c r="B14" s="1"/>
      <c r="C14" s="1" t="s">
        <v>11</v>
      </c>
      <c r="D14" s="1"/>
      <c r="E14" s="2">
        <v>7014.82</v>
      </c>
      <c r="F14" s="2">
        <v>7128.18</v>
      </c>
      <c r="G14" s="2">
        <f>ROUND((E14-F14),5)</f>
        <v>-113.36</v>
      </c>
      <c r="H14" s="20"/>
      <c r="I14" s="2">
        <v>7014.82</v>
      </c>
      <c r="J14" s="2">
        <v>42769.18</v>
      </c>
      <c r="K14" s="2">
        <f>ROUND((I14-J14),5)</f>
        <v>-35754.36</v>
      </c>
      <c r="L14" s="3">
        <f>ROUND(IF(J14=0, IF(I14=0, 0, 1), I14/J14),5)</f>
        <v>0.16402</v>
      </c>
      <c r="M14" s="20"/>
      <c r="N14" s="22"/>
    </row>
    <row r="15" spans="1:14" x14ac:dyDescent="0.25">
      <c r="A15" s="1"/>
      <c r="B15" s="1"/>
      <c r="C15" s="1" t="s">
        <v>12</v>
      </c>
      <c r="D15" s="1"/>
      <c r="E15" s="2">
        <v>0</v>
      </c>
      <c r="F15" s="2">
        <v>0</v>
      </c>
      <c r="G15" s="2">
        <f>ROUND((E15-F15),5)</f>
        <v>0</v>
      </c>
      <c r="H15" s="20"/>
      <c r="I15" s="2">
        <v>0</v>
      </c>
      <c r="J15" s="2">
        <v>0</v>
      </c>
      <c r="K15" s="2">
        <f>ROUND((I15-J15),5)</f>
        <v>0</v>
      </c>
      <c r="L15" s="3">
        <f>ROUND(IF(J15=0, IF(I15=0, 0, 1), I15/J15),5)</f>
        <v>0</v>
      </c>
      <c r="M15" s="20"/>
      <c r="N15" s="22"/>
    </row>
    <row r="16" spans="1:14" x14ac:dyDescent="0.25">
      <c r="A16" s="1"/>
      <c r="B16" s="1"/>
      <c r="C16" s="1" t="s">
        <v>13</v>
      </c>
      <c r="D16" s="1"/>
      <c r="E16" s="2">
        <v>0</v>
      </c>
      <c r="F16" s="2">
        <v>250</v>
      </c>
      <c r="G16" s="2">
        <f>ROUND((E16-F16),5)</f>
        <v>-250</v>
      </c>
      <c r="H16" s="20"/>
      <c r="I16" s="2">
        <v>0</v>
      </c>
      <c r="J16" s="2">
        <v>1500</v>
      </c>
      <c r="K16" s="2">
        <f>ROUND((I16-J16),5)</f>
        <v>-1500</v>
      </c>
      <c r="L16" s="3">
        <f>ROUND(IF(J16=0, IF(I16=0, 0, 1), I16/J16),5)</f>
        <v>0</v>
      </c>
      <c r="M16" s="20"/>
      <c r="N16" s="22"/>
    </row>
    <row r="17" spans="1:14" x14ac:dyDescent="0.25">
      <c r="A17" s="1"/>
      <c r="B17" s="1"/>
      <c r="C17" s="1" t="s">
        <v>14</v>
      </c>
      <c r="D17" s="1"/>
      <c r="E17" s="2">
        <v>2131.0500000000002</v>
      </c>
      <c r="F17" s="2">
        <v>1166.7</v>
      </c>
      <c r="G17" s="2">
        <f>ROUND((E17-F17),5)</f>
        <v>964.35</v>
      </c>
      <c r="H17" s="20"/>
      <c r="I17" s="2">
        <v>2131.0500000000002</v>
      </c>
      <c r="J17" s="2">
        <v>7000</v>
      </c>
      <c r="K17" s="2">
        <f>ROUND((I17-J17),5)</f>
        <v>-4868.95</v>
      </c>
      <c r="L17" s="3">
        <f>ROUND(IF(J17=0, IF(I17=0, 0, 1), I17/J17),5)</f>
        <v>0.30443999999999999</v>
      </c>
      <c r="M17" s="20"/>
      <c r="N17" s="22"/>
    </row>
    <row r="18" spans="1:14" x14ac:dyDescent="0.25">
      <c r="A18" s="1"/>
      <c r="B18" s="1"/>
      <c r="C18" s="1" t="s">
        <v>15</v>
      </c>
      <c r="D18" s="1"/>
      <c r="E18" s="2">
        <v>7929</v>
      </c>
      <c r="F18" s="2">
        <v>4791.6000000000004</v>
      </c>
      <c r="G18" s="2">
        <f>ROUND((E18-F18),5)</f>
        <v>3137.4</v>
      </c>
      <c r="H18" s="20"/>
      <c r="I18" s="2">
        <v>7929</v>
      </c>
      <c r="J18" s="2">
        <v>36750</v>
      </c>
      <c r="K18" s="2">
        <f>ROUND((I18-J18),5)</f>
        <v>-28821</v>
      </c>
      <c r="L18" s="3">
        <f>ROUND(IF(J18=0, IF(I18=0, 0, 1), I18/J18),5)</f>
        <v>0.21576000000000001</v>
      </c>
      <c r="M18" s="20"/>
      <c r="N18" s="22"/>
    </row>
    <row r="19" spans="1:14" x14ac:dyDescent="0.25">
      <c r="A19" s="1"/>
      <c r="B19" s="1"/>
      <c r="C19" s="1" t="s">
        <v>16</v>
      </c>
      <c r="D19" s="1"/>
      <c r="E19" s="2"/>
      <c r="F19" s="2"/>
      <c r="G19" s="2"/>
      <c r="H19" s="20"/>
      <c r="I19" s="2"/>
      <c r="J19" s="2"/>
      <c r="K19" s="2"/>
      <c r="L19" s="3"/>
      <c r="M19" s="20"/>
      <c r="N19" s="22"/>
    </row>
    <row r="20" spans="1:14" x14ac:dyDescent="0.25">
      <c r="A20" s="1"/>
      <c r="B20" s="1"/>
      <c r="C20" s="1"/>
      <c r="D20" s="1" t="s">
        <v>17</v>
      </c>
      <c r="E20" s="2">
        <v>2045.88</v>
      </c>
      <c r="F20" s="2">
        <v>1660.79</v>
      </c>
      <c r="G20" s="2">
        <f>ROUND((E20-F20),5)</f>
        <v>385.09</v>
      </c>
      <c r="H20" s="20"/>
      <c r="I20" s="2">
        <v>2045.88</v>
      </c>
      <c r="J20" s="2">
        <v>9964.59</v>
      </c>
      <c r="K20" s="2">
        <f>ROUND((I20-J20),5)</f>
        <v>-7918.71</v>
      </c>
      <c r="L20" s="3">
        <f>ROUND(IF(J20=0, IF(I20=0, 0, 1), I20/J20),5)</f>
        <v>0.20532</v>
      </c>
      <c r="M20" s="20"/>
      <c r="N20" s="22">
        <v>100</v>
      </c>
    </row>
    <row r="21" spans="1:14" x14ac:dyDescent="0.25">
      <c r="A21" s="1"/>
      <c r="B21" s="1"/>
      <c r="C21" s="1"/>
      <c r="D21" s="1" t="s">
        <v>18</v>
      </c>
      <c r="E21" s="2">
        <v>833.31</v>
      </c>
      <c r="F21" s="2">
        <v>3418.05</v>
      </c>
      <c r="G21" s="2">
        <f>ROUND((E21-F21),5)</f>
        <v>-2584.7399999999998</v>
      </c>
      <c r="H21" s="20"/>
      <c r="I21" s="2">
        <v>833.31</v>
      </c>
      <c r="J21" s="2">
        <v>20508.349999999999</v>
      </c>
      <c r="K21" s="2">
        <f>ROUND((I21-J21),5)</f>
        <v>-19675.04</v>
      </c>
      <c r="L21" s="3">
        <f>ROUND(IF(J21=0, IF(I21=0, 0, 1), I21/J21),5)</f>
        <v>4.0629999999999999E-2</v>
      </c>
      <c r="M21" s="20"/>
      <c r="N21" s="22"/>
    </row>
    <row r="22" spans="1:14" x14ac:dyDescent="0.25">
      <c r="A22" s="1"/>
      <c r="B22" s="1"/>
      <c r="C22" s="1"/>
      <c r="D22" s="1" t="s">
        <v>19</v>
      </c>
      <c r="E22" s="2">
        <v>-506</v>
      </c>
      <c r="F22" s="2">
        <v>640</v>
      </c>
      <c r="G22" s="2">
        <f>ROUND((E22-F22),5)</f>
        <v>-1146</v>
      </c>
      <c r="H22" s="20"/>
      <c r="I22" s="2">
        <v>-506</v>
      </c>
      <c r="J22" s="2">
        <v>19000</v>
      </c>
      <c r="K22" s="2">
        <f>ROUND((I22-J22),5)</f>
        <v>-19506</v>
      </c>
      <c r="L22" s="3">
        <f>ROUND(IF(J22=0, IF(I22=0, 0, 1), I22/J22),5)</f>
        <v>-2.6630000000000001E-2</v>
      </c>
      <c r="M22" s="20"/>
      <c r="N22" s="22"/>
    </row>
    <row r="23" spans="1:14" x14ac:dyDescent="0.25">
      <c r="A23" s="1"/>
      <c r="B23" s="1"/>
      <c r="C23" s="1"/>
      <c r="D23" s="1" t="s">
        <v>20</v>
      </c>
      <c r="E23" s="2">
        <v>285</v>
      </c>
      <c r="F23" s="2">
        <v>250</v>
      </c>
      <c r="G23" s="2">
        <f>ROUND((E23-F23),5)</f>
        <v>35</v>
      </c>
      <c r="H23" s="20"/>
      <c r="I23" s="2">
        <v>285</v>
      </c>
      <c r="J23" s="2">
        <v>1500</v>
      </c>
      <c r="K23" s="2">
        <f>ROUND((I23-J23),5)</f>
        <v>-1215</v>
      </c>
      <c r="L23" s="3">
        <f>ROUND(IF(J23=0, IF(I23=0, 0, 1), I23/J23),5)</f>
        <v>0.19</v>
      </c>
      <c r="M23" s="20"/>
      <c r="N23" s="22"/>
    </row>
    <row r="24" spans="1:14" x14ac:dyDescent="0.25">
      <c r="A24" s="1"/>
      <c r="B24" s="1"/>
      <c r="C24" s="1"/>
      <c r="D24" s="1" t="s">
        <v>21</v>
      </c>
      <c r="E24" s="2">
        <v>1640.15</v>
      </c>
      <c r="F24" s="2">
        <v>2633.3</v>
      </c>
      <c r="G24" s="2">
        <f>ROUND((E24-F24),5)</f>
        <v>-993.15</v>
      </c>
      <c r="H24" s="20"/>
      <c r="I24" s="2">
        <v>1640.15</v>
      </c>
      <c r="J24" s="2">
        <v>15800</v>
      </c>
      <c r="K24" s="2">
        <f>ROUND((I24-J24),5)</f>
        <v>-14159.85</v>
      </c>
      <c r="L24" s="3">
        <f>ROUND(IF(J24=0, IF(I24=0, 0, 1), I24/J24),5)</f>
        <v>0.10381</v>
      </c>
      <c r="M24" s="20"/>
      <c r="N24" s="22"/>
    </row>
    <row r="25" spans="1:14" x14ac:dyDescent="0.25">
      <c r="A25" s="1"/>
      <c r="B25" s="1"/>
      <c r="C25" s="1"/>
      <c r="D25" s="1" t="s">
        <v>22</v>
      </c>
      <c r="E25" s="2">
        <v>554.15</v>
      </c>
      <c r="F25" s="2">
        <v>250</v>
      </c>
      <c r="G25" s="2">
        <f>ROUND((E25-F25),5)</f>
        <v>304.14999999999998</v>
      </c>
      <c r="H25" s="20"/>
      <c r="I25" s="2">
        <v>554.15</v>
      </c>
      <c r="J25" s="2">
        <v>1500</v>
      </c>
      <c r="K25" s="2">
        <f>ROUND((I25-J25),5)</f>
        <v>-945.85</v>
      </c>
      <c r="L25" s="3">
        <f>ROUND(IF(J25=0, IF(I25=0, 0, 1), I25/J25),5)</f>
        <v>0.36942999999999998</v>
      </c>
      <c r="M25" s="20"/>
      <c r="N25" s="22"/>
    </row>
    <row r="26" spans="1:14" x14ac:dyDescent="0.25">
      <c r="A26" s="1"/>
      <c r="B26" s="1"/>
      <c r="C26" s="1"/>
      <c r="D26" s="1" t="s">
        <v>23</v>
      </c>
      <c r="E26" s="2">
        <v>0</v>
      </c>
      <c r="F26" s="2">
        <v>0</v>
      </c>
      <c r="G26" s="2">
        <f>ROUND((E26-F26),5)</f>
        <v>0</v>
      </c>
      <c r="H26" s="20"/>
      <c r="I26" s="2">
        <v>0</v>
      </c>
      <c r="J26" s="2">
        <v>0</v>
      </c>
      <c r="K26" s="2">
        <f>ROUND((I26-J26),5)</f>
        <v>0</v>
      </c>
      <c r="L26" s="3">
        <f>ROUND(IF(J26=0, IF(I26=0, 0, 1), I26/J26),5)</f>
        <v>0</v>
      </c>
      <c r="M26" s="20"/>
      <c r="N26" s="22"/>
    </row>
    <row r="27" spans="1:14" x14ac:dyDescent="0.25">
      <c r="A27" s="1"/>
      <c r="B27" s="1"/>
      <c r="C27" s="1"/>
      <c r="D27" s="1" t="s">
        <v>24</v>
      </c>
      <c r="E27" s="2">
        <v>12980</v>
      </c>
      <c r="F27" s="2">
        <v>12766.6</v>
      </c>
      <c r="G27" s="2">
        <f>ROUND((E27-F27),5)</f>
        <v>213.4</v>
      </c>
      <c r="H27" s="20"/>
      <c r="I27" s="2">
        <v>12980</v>
      </c>
      <c r="J27" s="2">
        <v>76600</v>
      </c>
      <c r="K27" s="2">
        <f>ROUND((I27-J27),5)</f>
        <v>-63620</v>
      </c>
      <c r="L27" s="3">
        <f>ROUND(IF(J27=0, IF(I27=0, 0, 1), I27/J27),5)</f>
        <v>0.16944999999999999</v>
      </c>
      <c r="M27" s="20"/>
      <c r="N27" s="22"/>
    </row>
    <row r="28" spans="1:14" x14ac:dyDescent="0.25">
      <c r="A28" s="1"/>
      <c r="B28" s="1"/>
      <c r="C28" s="1"/>
      <c r="D28" s="1" t="s">
        <v>25</v>
      </c>
      <c r="E28" s="2">
        <v>1473</v>
      </c>
      <c r="F28" s="2">
        <v>869.26</v>
      </c>
      <c r="G28" s="2">
        <f>ROUND((E28-F28),5)</f>
        <v>603.74</v>
      </c>
      <c r="H28" s="20"/>
      <c r="I28" s="2">
        <v>1473</v>
      </c>
      <c r="J28" s="2">
        <v>5215.96</v>
      </c>
      <c r="K28" s="2">
        <f>ROUND((I28-J28),5)</f>
        <v>-3742.96</v>
      </c>
      <c r="L28" s="3">
        <f>ROUND(IF(J28=0, IF(I28=0, 0, 1), I28/J28),5)</f>
        <v>0.28239999999999998</v>
      </c>
      <c r="M28" s="20"/>
      <c r="N28" s="22"/>
    </row>
    <row r="29" spans="1:14" x14ac:dyDescent="0.25">
      <c r="A29" s="1"/>
      <c r="B29" s="1"/>
      <c r="C29" s="1"/>
      <c r="D29" s="1" t="s">
        <v>26</v>
      </c>
      <c r="E29" s="2">
        <v>591.42999999999995</v>
      </c>
      <c r="F29" s="2">
        <v>3127.3</v>
      </c>
      <c r="G29" s="2">
        <f>ROUND((E29-F29),5)</f>
        <v>-2535.87</v>
      </c>
      <c r="H29" s="20"/>
      <c r="I29" s="2">
        <v>591.42999999999995</v>
      </c>
      <c r="J29" s="2">
        <v>18764</v>
      </c>
      <c r="K29" s="2">
        <f>ROUND((I29-J29),5)</f>
        <v>-18172.57</v>
      </c>
      <c r="L29" s="3">
        <f>ROUND(IF(J29=0, IF(I29=0, 0, 1), I29/J29),5)</f>
        <v>3.1519999999999999E-2</v>
      </c>
      <c r="M29" s="20"/>
      <c r="N29" s="22"/>
    </row>
    <row r="30" spans="1:14" x14ac:dyDescent="0.25">
      <c r="A30" s="1"/>
      <c r="B30" s="1"/>
      <c r="C30" s="1"/>
      <c r="D30" s="1" t="s">
        <v>27</v>
      </c>
      <c r="E30" s="2">
        <v>21440</v>
      </c>
      <c r="F30" s="2"/>
      <c r="G30" s="2"/>
      <c r="H30" s="20"/>
      <c r="I30" s="2">
        <v>21440</v>
      </c>
      <c r="J30" s="2"/>
      <c r="K30" s="2"/>
      <c r="L30" s="3"/>
      <c r="M30" s="20"/>
      <c r="N30" s="22">
        <v>21440</v>
      </c>
    </row>
    <row r="31" spans="1:14" x14ac:dyDescent="0.25">
      <c r="A31" s="1"/>
      <c r="B31" s="1"/>
      <c r="C31" s="1"/>
      <c r="D31" s="1" t="s">
        <v>28</v>
      </c>
      <c r="E31" s="2">
        <v>3823.73</v>
      </c>
      <c r="F31" s="2">
        <v>3333.4</v>
      </c>
      <c r="G31" s="2">
        <f>ROUND((E31-F31),5)</f>
        <v>490.33</v>
      </c>
      <c r="H31" s="20"/>
      <c r="I31" s="2">
        <v>3823.73</v>
      </c>
      <c r="J31" s="2">
        <v>20000</v>
      </c>
      <c r="K31" s="2">
        <f>ROUND((I31-J31),5)</f>
        <v>-16176.27</v>
      </c>
      <c r="L31" s="3">
        <f>ROUND(IF(J31=0, IF(I31=0, 0, 1), I31/J31),5)</f>
        <v>0.19119</v>
      </c>
      <c r="M31" s="20"/>
      <c r="N31" s="22"/>
    </row>
    <row r="32" spans="1:14" x14ac:dyDescent="0.25">
      <c r="A32" s="1"/>
      <c r="B32" s="1"/>
      <c r="C32" s="1"/>
      <c r="D32" s="1" t="s">
        <v>29</v>
      </c>
      <c r="E32" s="2">
        <v>1415.29</v>
      </c>
      <c r="F32" s="2">
        <v>1550</v>
      </c>
      <c r="G32" s="2">
        <f>ROUND((E32-F32),5)</f>
        <v>-134.71</v>
      </c>
      <c r="H32" s="20"/>
      <c r="I32" s="2">
        <v>1415.29</v>
      </c>
      <c r="J32" s="2">
        <v>9300</v>
      </c>
      <c r="K32" s="2">
        <f>ROUND((I32-J32),5)</f>
        <v>-7884.71</v>
      </c>
      <c r="L32" s="3">
        <f>ROUND(IF(J32=0, IF(I32=0, 0, 1), I32/J32),5)</f>
        <v>0.15218000000000001</v>
      </c>
      <c r="M32" s="20"/>
      <c r="N32" s="22"/>
    </row>
    <row r="33" spans="1:14" ht="15.75" thickBot="1" x14ac:dyDescent="0.3">
      <c r="A33" s="1"/>
      <c r="B33" s="1"/>
      <c r="C33" s="1"/>
      <c r="D33" s="1" t="s">
        <v>30</v>
      </c>
      <c r="E33" s="7">
        <v>0</v>
      </c>
      <c r="F33" s="7">
        <v>-90.67</v>
      </c>
      <c r="G33" s="7">
        <f>ROUND((E33-F33),5)</f>
        <v>90.67</v>
      </c>
      <c r="H33" s="20"/>
      <c r="I33" s="7">
        <v>0</v>
      </c>
      <c r="J33" s="7">
        <v>-544.97</v>
      </c>
      <c r="K33" s="7">
        <f>ROUND((I33-J33),5)</f>
        <v>544.97</v>
      </c>
      <c r="L33" s="8">
        <f>ROUND(IF(J33=0, IF(I33=0, 0, 1), I33/J33),5)</f>
        <v>0</v>
      </c>
      <c r="M33" s="20"/>
      <c r="N33" s="23"/>
    </row>
    <row r="34" spans="1:14" x14ac:dyDescent="0.25">
      <c r="A34" s="1"/>
      <c r="B34" s="1"/>
      <c r="C34" s="1" t="s">
        <v>31</v>
      </c>
      <c r="D34" s="1"/>
      <c r="E34" s="2">
        <f>ROUND(SUM(E19:E33),5)</f>
        <v>46575.94</v>
      </c>
      <c r="F34" s="2">
        <f>ROUND(SUM(F19:F33),5)</f>
        <v>30408.03</v>
      </c>
      <c r="G34" s="2">
        <f>ROUND((E34-F34),5)</f>
        <v>16167.91</v>
      </c>
      <c r="H34" s="20"/>
      <c r="I34" s="2">
        <f>ROUND(SUM(I19:I33),5)</f>
        <v>46575.94</v>
      </c>
      <c r="J34" s="2">
        <f>ROUND(SUM(J19:J33),5)</f>
        <v>197607.93</v>
      </c>
      <c r="K34" s="2">
        <f>ROUND((I34-J34),5)</f>
        <v>-151031.99</v>
      </c>
      <c r="L34" s="3">
        <f>ROUND(IF(J34=0, IF(I34=0, 0, 1), I34/J34),5)</f>
        <v>0.23569999999999999</v>
      </c>
      <c r="M34" s="20"/>
      <c r="N34" s="22">
        <f>SUM(N20:N33)</f>
        <v>21540</v>
      </c>
    </row>
    <row r="35" spans="1:14" ht="15.75" thickBot="1" x14ac:dyDescent="0.3">
      <c r="A35" s="1"/>
      <c r="B35" s="1"/>
      <c r="C35" s="1" t="s">
        <v>32</v>
      </c>
      <c r="D35" s="1"/>
      <c r="E35" s="4">
        <v>98.45</v>
      </c>
      <c r="F35" s="4">
        <v>5000</v>
      </c>
      <c r="G35" s="4">
        <f>ROUND((E35-F35),5)</f>
        <v>-4901.55</v>
      </c>
      <c r="H35" s="20"/>
      <c r="I35" s="4">
        <v>98.45</v>
      </c>
      <c r="J35" s="2">
        <v>5000</v>
      </c>
      <c r="K35" s="2">
        <f>ROUND((I35-J35),5)</f>
        <v>-4901.55</v>
      </c>
      <c r="L35" s="3">
        <f>ROUND(IF(J35=0, IF(I35=0, 0, 1), I35/J35),5)</f>
        <v>1.9689999999999999E-2</v>
      </c>
      <c r="M35" s="20"/>
      <c r="N35" s="22"/>
    </row>
    <row r="36" spans="1:14" x14ac:dyDescent="0.25">
      <c r="A36" s="1"/>
      <c r="B36" s="1" t="s">
        <v>33</v>
      </c>
      <c r="C36" s="1"/>
      <c r="D36" s="1"/>
      <c r="E36" s="9">
        <f>ROUND(SUM(E11:E18)+SUM(E34:E35),5)</f>
        <v>167144.87</v>
      </c>
      <c r="F36" s="9">
        <f>ROUND(SUM(F11:F18)+SUM(F34:F35),5)</f>
        <v>157663.62</v>
      </c>
      <c r="G36" s="9">
        <f>ROUND((E36-F36),5)</f>
        <v>9481.25</v>
      </c>
      <c r="H36" s="20"/>
      <c r="I36" s="9">
        <f>ROUND(SUM(I11:I18)+SUM(I34:I35),5)</f>
        <v>167144.87</v>
      </c>
      <c r="J36" s="9">
        <f>ROUND(SUM(J11:J18)+SUM(J34:J35),5)</f>
        <v>944143.32</v>
      </c>
      <c r="K36" s="9">
        <f>ROUND((I36-J36),5)</f>
        <v>-776998.45</v>
      </c>
      <c r="L36" s="10">
        <f>ROUND(IF(J36=0, IF(I36=0, 0, 1), I36/J36),5)</f>
        <v>0.17702999999999999</v>
      </c>
      <c r="M36" s="20"/>
      <c r="N36" s="25">
        <f>ROUND(SUM(N11:N18)+SUM(N34:N35),5)</f>
        <v>21540</v>
      </c>
    </row>
  </sheetData>
  <pageMargins left="0.7" right="0.7" top="0.75" bottom="0.75" header="0.1" footer="0.3"/>
  <pageSetup orientation="portrait" r:id="rId1"/>
  <headerFooter>
    <oddHeader>&amp;L&amp;"Arial,Bold"&amp;8 8:42 AM
&amp;"Arial,Bold"&amp;8 09/21/21
&amp;"Arial,Bold"&amp;8 Accrual Basis&amp;C&amp;"Arial,Bold"&amp;12 Red Rock Center for Independence
&amp;"Arial,Bold"&amp;14 Profit &amp;&amp; Loss Budget vs. Actual
&amp;"Arial,Bold"&amp;10 July through August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2021-09-21T14:42:20Z</dcterms:created>
  <dcterms:modified xsi:type="dcterms:W3CDTF">2021-09-21T14:48:38Z</dcterms:modified>
</cp:coreProperties>
</file>