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RRCI Docs\6-2019 Meeting Docs\"/>
    </mc:Choice>
  </mc:AlternateContent>
  <xr:revisionPtr revIDLastSave="0" documentId="8_{ADE579F7-9BB6-47A9-A65D-FEEF09166DA7}" xr6:coauthVersionLast="43" xr6:coauthVersionMax="43" xr10:uidLastSave="{00000000-0000-0000-0000-000000000000}"/>
  <bookViews>
    <workbookView xWindow="-120" yWindow="-120" windowWidth="29040" windowHeight="15840" xr2:uid="{22DFF64A-C79A-4B9E-9A17-8E470AAC74E5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Sheet1!$24:$24,Sheet1!$25:$25,Sheet1!$26:$26,Sheet1!$27:$27,Sheet1!$28:$28,Sheet1!$29:$29,Sheet1!$30:$30,Sheet1!$31:$31,Sheet1!$32:$32,Sheet1!$33:$33,Sheet1!$35:$35,Sheet1!$36:$36,Sheet1!$37:$37</definedName>
    <definedName name="QB_FORMULA_0" localSheetId="0" hidden="1">Sheet1!$G$4,Sheet1!$G$5,Sheet1!$E$9,Sheet1!$F$9,Sheet1!$G$9,Sheet1!$E$10,Sheet1!$F$10,Sheet1!$G$10,Sheet1!$G$12,Sheet1!$G$13,Sheet1!$G$14,Sheet1!$G$15,Sheet1!$G$16,Sheet1!$G$17,Sheet1!$G$18,Sheet1!$G$20</definedName>
    <definedName name="QB_FORMULA_1" localSheetId="0" hidden="1">Sheet1!$G$21,Sheet1!$G$22,Sheet1!$G$23,Sheet1!$G$24,Sheet1!$G$25,Sheet1!$G$26,Sheet1!$G$27,Sheet1!$G$28,Sheet1!$G$29,Sheet1!$G$30,Sheet1!$G$31,Sheet1!$G$32,Sheet1!$G$33,Sheet1!$E$34,Sheet1!$F$34,Sheet1!$G$34</definedName>
    <definedName name="QB_FORMULA_2" localSheetId="0" hidden="1">Sheet1!$E$38,Sheet1!$F$38,Sheet1!$G$38,Sheet1!#REF!,Sheet1!#REF!,Sheet1!#REF!</definedName>
    <definedName name="QB_ROW_10330" localSheetId="0" hidden="1">Sheet1!$C$4</definedName>
    <definedName name="QB_ROW_103330" localSheetId="0" hidden="1">Sheet1!$C$35</definedName>
    <definedName name="QB_ROW_109330" localSheetId="0" hidden="1">Sheet1!$C$5</definedName>
    <definedName name="QB_ROW_134230" localSheetId="0" hidden="1">Sheet1!$C$36</definedName>
    <definedName name="QB_ROW_155230" localSheetId="0" hidden="1">Sheet1!$C$37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Sheet1!$B$38</definedName>
    <definedName name="QB_ROW_22330" localSheetId="0" hidden="1">Sheet1!$C$18</definedName>
    <definedName name="QB_ROW_224240" localSheetId="0" hidden="1">Sheet1!$D$22</definedName>
    <definedName name="QB_ROW_225240" localSheetId="0" hidden="1">Sheet1!$D$30</definedName>
    <definedName name="QB_ROW_23030" localSheetId="0" hidden="1">Sheet1!$C$19</definedName>
    <definedName name="QB_ROW_23240" localSheetId="0" hidden="1">Sheet1!$D$33</definedName>
    <definedName name="QB_ROW_233230" localSheetId="0" hidden="1">Sheet1!$C$8</definedName>
    <definedName name="QB_ROW_23330" localSheetId="0" hidden="1">Sheet1!$C$34</definedName>
    <definedName name="QB_ROW_235230" localSheetId="0" hidden="1">Sheet1!$C$7</definedName>
    <definedName name="QB_ROW_24230" localSheetId="0" hidden="1">Sheet1!$C$17</definedName>
    <definedName name="QB_ROW_25230" localSheetId="0" hidden="1">Sheet1!$C$15</definedName>
    <definedName name="QB_ROW_26330" localSheetId="0" hidden="1">Sheet1!$C$16</definedName>
    <definedName name="QB_ROW_31240" localSheetId="0" hidden="1">Sheet1!$D$20</definedName>
    <definedName name="QB_ROW_34240" localSheetId="0" hidden="1">Sheet1!$D$23</definedName>
    <definedName name="QB_ROW_36340" localSheetId="0" hidden="1">Sheet1!$D$24</definedName>
    <definedName name="QB_ROW_38240" localSheetId="0" hidden="1">Sheet1!$D$25</definedName>
    <definedName name="QB_ROW_39240" localSheetId="0" hidden="1">Sheet1!$D$27</definedName>
    <definedName name="QB_ROW_40240" localSheetId="0" hidden="1">Sheet1!$D$26</definedName>
    <definedName name="QB_ROW_41240" localSheetId="0" hidden="1">Sheet1!$D$28</definedName>
    <definedName name="QB_ROW_42240" localSheetId="0" hidden="1">Sheet1!$D$29</definedName>
    <definedName name="QB_ROW_43340" localSheetId="0" hidden="1">Sheet1!$D$31</definedName>
    <definedName name="QB_ROW_44240" localSheetId="0" hidden="1">Sheet1!$D$32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_ROW_99240" localSheetId="0" hidden="1">Sheet1!$D$21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20190430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4" i="1" l="1"/>
  <c r="I38" i="1" s="1"/>
  <c r="I9" i="1"/>
  <c r="I10" i="1" s="1"/>
  <c r="J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J9" i="1"/>
  <c r="J10" i="1" s="1"/>
  <c r="L5" i="1"/>
  <c r="K5" i="1"/>
  <c r="L4" i="1"/>
  <c r="K4" i="1"/>
  <c r="F34" i="1"/>
  <c r="F38" i="1" s="1"/>
  <c r="E34" i="1"/>
  <c r="E38" i="1" s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F9" i="1"/>
  <c r="F10" i="1" s="1"/>
  <c r="E9" i="1"/>
  <c r="E10" i="1" s="1"/>
  <c r="G5" i="1"/>
  <c r="G4" i="1"/>
  <c r="G38" i="1" l="1"/>
  <c r="K34" i="1"/>
  <c r="G10" i="1"/>
  <c r="G9" i="1"/>
  <c r="G34" i="1"/>
  <c r="L34" i="1"/>
  <c r="J38" i="1"/>
  <c r="K38" i="1" s="1"/>
  <c r="L10" i="1"/>
  <c r="K10" i="1"/>
  <c r="K9" i="1"/>
  <c r="L9" i="1"/>
  <c r="L38" i="1" l="1"/>
</calcChain>
</file>

<file path=xl/sharedStrings.xml><?xml version="1.0" encoding="utf-8"?>
<sst xmlns="http://schemas.openxmlformats.org/spreadsheetml/2006/main" count="44" uniqueCount="42">
  <si>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</si>
  <si>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</si>
  <si>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</si>
  <si>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</si>
  <si>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</si>
  <si>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</si>
  <si>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</si>
  <si>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</si>
  <si>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</si>
  <si>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</si>
  <si>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</si>
  <si>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</si>
  <si>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</si>
  <si>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</si>
  <si>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</si>
  <si>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</si>
  <si>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</si>
  <si>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Consumer Training/Youth Program</t>
  </si>
  <si>
    <t>6803 · Consumer Transportation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</si>
  <si>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</si>
  <si>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</si>
  <si>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</si>
  <si>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</si>
  <si>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</si>
  <si>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</si>
  <si>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</si>
  <si>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</si>
  <si>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</si>
  <si>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6830 · Travel in state</t>
  </si>
  <si>
    <t>6840 · Utilities</t>
  </si>
  <si>
    <t>6800 · Other - Other</t>
  </si>
  <si>
    <t>Total 6800 · Other</t>
  </si>
  <si>
    <t>7100 · Unrestricted expense</t>
  </si>
  <si>
    <t>8100 · Depreciation</t>
  </si>
  <si>
    <t>9300 · Gain-Loss Dispostion of Assets</t>
  </si>
  <si>
    <t>Total Expense</t>
  </si>
  <si>
    <t>83% of year</t>
  </si>
  <si>
    <t>YTD Actual</t>
  </si>
  <si>
    <t>YTD Budget</t>
  </si>
  <si>
    <t>Difference</t>
  </si>
  <si>
    <t>Annual Budget</t>
  </si>
  <si>
    <t>% of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</si>
</sst>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3" xfId="0" applyNumberFormat="1" applyFont="1" applyBorder="1"/>
    <xf numFmtId="164" fontId="3" fillId="0" borderId="2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3" fillId="0" borderId="0" xfId="0" applyNumberFormat="1" applyFont="1"/>
    <xf numFmtId="165" fontId="3" fillId="0" borderId="0" xfId="0" applyNumberFormat="1" applyFont="1" applyBorder="1"/>
    <xf numFmtId="165" fontId="3" fillId="0" borderId="3" xfId="0" applyNumberFormat="1" applyFont="1" applyBorder="1"/>
    <xf numFmtId="165" fontId="3" fillId="0" borderId="2" xfId="0" applyNumberFormat="1" applyFont="1" applyBorder="1"/>
    <xf numFmtId="165" fontId="3" fillId="0" borderId="4" xfId="0" applyNumberFormat="1" applyFont="1" applyBorder="1"/>
    <xf numFmtId="49" fontId="0" fillId="0" borderId="0" xfId="0" applyNumberFormat="1" applyAlignment="1">
      <alignment horizontal="centerContinuous"/>
    </xf>
    <xf numFmtId="10" fontId="0" fillId="0" borderId="0" xfId="1" applyNumberFormat="1" applyFont="1" applyAlignment="1">
      <alignment horizontal="centerContinuous"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3" borderId="0" xfId="0" applyNumberFormat="1" applyFont="1" applyFill="1" applyAlignment="1">
      <alignment horizontal="center" wrapText="1"/>
    </xf>
    <xf numFmtId="10" fontId="2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8A5E0-71F2-4DE6-94FA-ADEC0D3B29EC}">
  <sheetPr codeName="Sheet1"/>
  <dimension ref="A1:L38"/>
  <sheetViews>
    <sheetView tabSelected="1" workbookViewId="0">
      <pane xSplit="4" ySplit="2" topLeftCell="E30" activePane="bottomRight" state="frozenSplit"/>
      <selection pane="topRight" activeCell="F1" sqref="F1"/>
      <selection pane="bottomLeft" activeCell="A3" sqref="A3"/>
      <selection pane="bottomRight" sqref="A1:A1048576"/>
    </sheetView>
  </sheetViews>
  <sheetFormatPr defaultRowHeight="15" x14ac:dyDescent="0.25"/>
  <cols>
    <col min="1" max="3" width="3" style="9" customWidth="1"/>
    <col min="4" max="4" width="34.28515625" style="9" customWidth="1"/>
    <col min="5" max="5" width="9.28515625" style="10" bestFit="1" customWidth="1"/>
    <col min="6" max="6" width="8.7109375" style="10" bestFit="1" customWidth="1"/>
    <col min="7" max="7" width="9.140625" style="10" bestFit="1" customWidth="1"/>
    <col min="9" max="9" width="9.28515625" style="10" bestFit="1" customWidth="1"/>
    <col min="10" max="10" width="8.7109375" style="10" bestFit="1" customWidth="1"/>
    <col min="11" max="11" width="9.28515625" style="10" bestFit="1" customWidth="1"/>
    <col min="12" max="12" width="8.140625" style="10" customWidth="1"/>
  </cols>
  <sheetData>
    <row r="1" spans="1:12" ht="30.75" thickBot="1" x14ac:dyDescent="0.3">
      <c r="A1" s="1"/>
      <c r="B1" s="1"/>
      <c r="C1" s="1"/>
      <c r="D1" s="1"/>
      <c r="E1" s="16"/>
      <c r="F1" s="16"/>
      <c r="G1" s="16"/>
      <c r="H1" s="16"/>
      <c r="I1" s="16"/>
      <c r="J1" s="16"/>
      <c r="K1" s="16"/>
      <c r="L1" s="17" t="s">
        <v>36</v>
      </c>
    </row>
    <row r="2" spans="1:12" s="8" customFormat="1" ht="35.25" customHeight="1" thickTop="1" thickBot="1" x14ac:dyDescent="0.3">
      <c r="A2" s="7"/>
      <c r="B2" s="7"/>
      <c r="C2" s="7"/>
      <c r="D2" s="7"/>
      <c r="E2" s="18" t="s">
        <v>37</v>
      </c>
      <c r="F2" s="19" t="s">
        <v>38</v>
      </c>
      <c r="G2" s="18" t="s">
        <v>39</v>
      </c>
      <c r="H2" s="20"/>
      <c r="I2" s="18" t="s">
        <v>37</v>
      </c>
      <c r="J2" s="19" t="s">
        <v>40</v>
      </c>
      <c r="K2" s="18" t="s">
        <v>39</v>
      </c>
      <c r="L2" s="21" t="s">
        <v>41</v>
      </c>
    </row>
    <row r="3" spans="1:12" ht="15.75" thickTop="1" x14ac:dyDescent="0.25">
      <c r="A3" s="1"/>
      <c r="B3" s="1" t="s">
        <v>0</v>
      </c>
      <c r="C3" s="1"/>
      <c r="D3" s="1"/>
      <c r="E3" s="2"/>
      <c r="F3" s="2"/>
      <c r="G3" s="2"/>
      <c r="H3" s="20"/>
      <c r="I3" s="2"/>
      <c r="J3" s="2"/>
      <c r="K3" s="2"/>
      <c r="L3" s="11"/>
    </row>
    <row r="4" spans="1:12" x14ac:dyDescent="0.25">
      <c r="A4" s="1"/>
      <c r="B4" s="1"/>
      <c r="C4" s="1" t="s">
        <v>1</v>
      </c>
      <c r="D4" s="1"/>
      <c r="E4" s="2">
        <v>754985.86</v>
      </c>
      <c r="F4" s="2">
        <v>733213.63</v>
      </c>
      <c r="G4" s="2">
        <f>ROUND((E4-F4),5)</f>
        <v>21772.23</v>
      </c>
      <c r="H4" s="20"/>
      <c r="I4" s="2">
        <v>754985.86</v>
      </c>
      <c r="J4" s="2">
        <v>879856.39</v>
      </c>
      <c r="K4" s="2">
        <f>ROUND((I4-J4),5)</f>
        <v>-124870.53</v>
      </c>
      <c r="L4" s="11">
        <f>ROUND(IF(J4=0, IF(I4=0, 0, 1), I4/J4),5)</f>
        <v>0.85807999999999995</v>
      </c>
    </row>
    <row r="5" spans="1:12" x14ac:dyDescent="0.25">
      <c r="A5" s="1"/>
      <c r="B5" s="1"/>
      <c r="C5" s="1" t="s">
        <v>2</v>
      </c>
      <c r="D5" s="1"/>
      <c r="E5" s="2">
        <v>8035.59</v>
      </c>
      <c r="F5" s="2">
        <v>6234.26</v>
      </c>
      <c r="G5" s="2">
        <f>ROUND((E5-F5),5)</f>
        <v>1801.33</v>
      </c>
      <c r="H5" s="20"/>
      <c r="I5" s="2">
        <v>8035.59</v>
      </c>
      <c r="J5" s="2">
        <v>7481.12</v>
      </c>
      <c r="K5" s="2">
        <f>ROUND((I5-J5),5)</f>
        <v>554.47</v>
      </c>
      <c r="L5" s="11">
        <f>ROUND(IF(J5=0, IF(I5=0, 0, 1), I5/J5),5)</f>
        <v>1.07412</v>
      </c>
    </row>
    <row r="6" spans="1:12" x14ac:dyDescent="0.25">
      <c r="A6" s="1"/>
      <c r="B6" s="1"/>
      <c r="C6" s="1" t="s">
        <v>3</v>
      </c>
      <c r="D6" s="1"/>
      <c r="E6" s="2">
        <v>14416.1</v>
      </c>
      <c r="F6" s="2"/>
      <c r="G6" s="2"/>
      <c r="H6" s="20"/>
      <c r="I6" s="2">
        <v>14416.1</v>
      </c>
      <c r="J6" s="2"/>
      <c r="K6" s="2"/>
      <c r="L6" s="11"/>
    </row>
    <row r="7" spans="1:12" x14ac:dyDescent="0.25">
      <c r="A7" s="1"/>
      <c r="B7" s="1"/>
      <c r="C7" s="1" t="s">
        <v>4</v>
      </c>
      <c r="D7" s="1"/>
      <c r="E7" s="2">
        <v>1859.12</v>
      </c>
      <c r="F7" s="2"/>
      <c r="G7" s="2"/>
      <c r="H7" s="20"/>
      <c r="I7" s="2">
        <v>1859.12</v>
      </c>
      <c r="J7" s="2"/>
      <c r="K7" s="2"/>
      <c r="L7" s="11"/>
    </row>
    <row r="8" spans="1:12" ht="15.75" thickBot="1" x14ac:dyDescent="0.3">
      <c r="A8" s="1"/>
      <c r="B8" s="1"/>
      <c r="C8" s="1" t="s">
        <v>5</v>
      </c>
      <c r="D8" s="1"/>
      <c r="E8" s="3">
        <v>545</v>
      </c>
      <c r="F8" s="3"/>
      <c r="G8" s="3"/>
      <c r="H8" s="20"/>
      <c r="I8" s="3">
        <v>545</v>
      </c>
      <c r="J8" s="3"/>
      <c r="K8" s="3"/>
      <c r="L8" s="12"/>
    </row>
    <row r="9" spans="1:12" ht="15.75" thickBot="1" x14ac:dyDescent="0.3">
      <c r="A9" s="1"/>
      <c r="B9" s="1" t="s">
        <v>6</v>
      </c>
      <c r="C9" s="1"/>
      <c r="D9" s="1"/>
      <c r="E9" s="4">
        <f>ROUND(SUM(E3:E8),5)</f>
        <v>779841.67</v>
      </c>
      <c r="F9" s="4">
        <f>ROUND(SUM(F3:F8),5)</f>
        <v>739447.89</v>
      </c>
      <c r="G9" s="4">
        <f>ROUND((E9-F9),5)</f>
        <v>40393.78</v>
      </c>
      <c r="H9" s="20"/>
      <c r="I9" s="4">
        <f>ROUND(SUM(I3:I8),5)</f>
        <v>779841.67</v>
      </c>
      <c r="J9" s="4">
        <f>ROUND(SUM(J3:J8),5)</f>
        <v>887337.51</v>
      </c>
      <c r="K9" s="4">
        <f>ROUND((I9-J9),5)</f>
        <v>-107495.84</v>
      </c>
      <c r="L9" s="13">
        <f>ROUND(IF(J9=0, IF(I9=0, 0, 1), I9/J9),5)</f>
        <v>0.87885999999999997</v>
      </c>
    </row>
    <row r="10" spans="1:12" x14ac:dyDescent="0.25">
      <c r="A10" s="1" t="s">
        <v>7</v>
      </c>
      <c r="B10" s="1"/>
      <c r="C10" s="1"/>
      <c r="D10" s="1"/>
      <c r="E10" s="2">
        <f>E9</f>
        <v>779841.67</v>
      </c>
      <c r="F10" s="2">
        <f>F9</f>
        <v>739447.89</v>
      </c>
      <c r="G10" s="2">
        <f>ROUND((E10-F10),5)</f>
        <v>40393.78</v>
      </c>
      <c r="H10" s="20"/>
      <c r="I10" s="2">
        <f>I9</f>
        <v>779841.67</v>
      </c>
      <c r="J10" s="2">
        <f>J9</f>
        <v>887337.51</v>
      </c>
      <c r="K10" s="2">
        <f>ROUND((I10-J10),5)</f>
        <v>-107495.84</v>
      </c>
      <c r="L10" s="11">
        <f>ROUND(IF(J10=0, IF(I10=0, 0, 1), I10/J10),5)</f>
        <v>0.87885999999999997</v>
      </c>
    </row>
    <row r="11" spans="1:12" x14ac:dyDescent="0.25">
      <c r="A11" s="1"/>
      <c r="B11" s="1" t="s">
        <v>8</v>
      </c>
      <c r="C11" s="1"/>
      <c r="D11" s="1"/>
      <c r="E11" s="2"/>
      <c r="F11" s="2"/>
      <c r="G11" s="2"/>
      <c r="H11" s="20"/>
      <c r="I11" s="2"/>
      <c r="J11" s="2"/>
      <c r="K11" s="2"/>
      <c r="L11" s="11"/>
    </row>
    <row r="12" spans="1:12" x14ac:dyDescent="0.25">
      <c r="A12" s="1"/>
      <c r="B12" s="1"/>
      <c r="C12" s="1" t="s">
        <v>9</v>
      </c>
      <c r="D12" s="1"/>
      <c r="E12" s="2">
        <v>424892.07</v>
      </c>
      <c r="F12" s="2">
        <v>423479.16</v>
      </c>
      <c r="G12" s="2">
        <f t="shared" ref="G12:G18" si="0">ROUND((E12-F12),5)</f>
        <v>1412.91</v>
      </c>
      <c r="H12" s="20"/>
      <c r="I12" s="2">
        <v>424892.07</v>
      </c>
      <c r="J12" s="2">
        <v>508175</v>
      </c>
      <c r="K12" s="2">
        <f t="shared" ref="K12:K18" si="1">ROUND((I12-J12),5)</f>
        <v>-83282.929999999993</v>
      </c>
      <c r="L12" s="11">
        <f t="shared" ref="L12:L18" si="2">ROUND(IF(J12=0, IF(I12=0, 0, 1), I12/J12),5)</f>
        <v>0.83611000000000002</v>
      </c>
    </row>
    <row r="13" spans="1:12" x14ac:dyDescent="0.25">
      <c r="A13" s="1"/>
      <c r="B13" s="1"/>
      <c r="C13" s="1" t="s">
        <v>10</v>
      </c>
      <c r="D13" s="1"/>
      <c r="E13" s="2">
        <v>90514.55</v>
      </c>
      <c r="F13" s="2">
        <v>91156.83</v>
      </c>
      <c r="G13" s="2">
        <f t="shared" si="0"/>
        <v>-642.28</v>
      </c>
      <c r="H13" s="20"/>
      <c r="I13" s="2">
        <v>90514.55</v>
      </c>
      <c r="J13" s="2">
        <v>109388.23</v>
      </c>
      <c r="K13" s="2">
        <f t="shared" si="1"/>
        <v>-18873.68</v>
      </c>
      <c r="L13" s="11">
        <f t="shared" si="2"/>
        <v>0.82745999999999997</v>
      </c>
    </row>
    <row r="14" spans="1:12" x14ac:dyDescent="0.25">
      <c r="A14" s="1"/>
      <c r="B14" s="1"/>
      <c r="C14" s="1" t="s">
        <v>11</v>
      </c>
      <c r="D14" s="1"/>
      <c r="E14" s="2">
        <v>33734.339999999997</v>
      </c>
      <c r="F14" s="2">
        <v>32394.49</v>
      </c>
      <c r="G14" s="2">
        <f t="shared" si="0"/>
        <v>1339.85</v>
      </c>
      <c r="H14" s="20"/>
      <c r="I14" s="2">
        <v>33734.339999999997</v>
      </c>
      <c r="J14" s="2">
        <v>38873.39</v>
      </c>
      <c r="K14" s="2">
        <f t="shared" si="1"/>
        <v>-5139.05</v>
      </c>
      <c r="L14" s="11">
        <f t="shared" si="2"/>
        <v>0.86780000000000002</v>
      </c>
    </row>
    <row r="15" spans="1:12" x14ac:dyDescent="0.25">
      <c r="A15" s="1"/>
      <c r="B15" s="1"/>
      <c r="C15" s="1" t="s">
        <v>12</v>
      </c>
      <c r="D15" s="1"/>
      <c r="E15" s="2">
        <v>2884.86</v>
      </c>
      <c r="F15" s="2">
        <v>1541.66</v>
      </c>
      <c r="G15" s="2">
        <f t="shared" si="0"/>
        <v>1343.2</v>
      </c>
      <c r="H15" s="20"/>
      <c r="I15" s="2">
        <v>2884.86</v>
      </c>
      <c r="J15" s="2">
        <v>1850</v>
      </c>
      <c r="K15" s="2">
        <f t="shared" si="1"/>
        <v>1034.8599999999999</v>
      </c>
      <c r="L15" s="11">
        <f t="shared" si="2"/>
        <v>1.55938</v>
      </c>
    </row>
    <row r="16" spans="1:12" x14ac:dyDescent="0.25">
      <c r="A16" s="1"/>
      <c r="B16" s="1"/>
      <c r="C16" s="1" t="s">
        <v>13</v>
      </c>
      <c r="D16" s="1"/>
      <c r="E16" s="2">
        <v>359.25</v>
      </c>
      <c r="F16" s="2">
        <v>11666.66</v>
      </c>
      <c r="G16" s="2">
        <f t="shared" si="0"/>
        <v>-11307.41</v>
      </c>
      <c r="H16" s="20"/>
      <c r="I16" s="2">
        <v>359.25</v>
      </c>
      <c r="J16" s="2">
        <v>14000</v>
      </c>
      <c r="K16" s="2">
        <f t="shared" si="1"/>
        <v>-13640.75</v>
      </c>
      <c r="L16" s="11">
        <f t="shared" si="2"/>
        <v>2.5659999999999999E-2</v>
      </c>
    </row>
    <row r="17" spans="1:12" x14ac:dyDescent="0.25">
      <c r="A17" s="1"/>
      <c r="B17" s="1"/>
      <c r="C17" s="1" t="s">
        <v>14</v>
      </c>
      <c r="D17" s="1"/>
      <c r="E17" s="2">
        <v>6195.42</v>
      </c>
      <c r="F17" s="2">
        <v>11958.35</v>
      </c>
      <c r="G17" s="2">
        <f t="shared" si="0"/>
        <v>-5762.93</v>
      </c>
      <c r="H17" s="20"/>
      <c r="I17" s="2">
        <v>6195.42</v>
      </c>
      <c r="J17" s="2">
        <v>14350.01</v>
      </c>
      <c r="K17" s="2">
        <f t="shared" si="1"/>
        <v>-8154.59</v>
      </c>
      <c r="L17" s="11">
        <f t="shared" si="2"/>
        <v>0.43174000000000001</v>
      </c>
    </row>
    <row r="18" spans="1:12" x14ac:dyDescent="0.25">
      <c r="A18" s="1"/>
      <c r="B18" s="1"/>
      <c r="C18" s="1" t="s">
        <v>15</v>
      </c>
      <c r="D18" s="1"/>
      <c r="E18" s="2">
        <v>21198.67</v>
      </c>
      <c r="F18" s="2">
        <v>23416.65</v>
      </c>
      <c r="G18" s="2">
        <f t="shared" si="0"/>
        <v>-2217.98</v>
      </c>
      <c r="H18" s="20"/>
      <c r="I18" s="2">
        <v>21198.67</v>
      </c>
      <c r="J18" s="2">
        <v>28100.01</v>
      </c>
      <c r="K18" s="2">
        <f t="shared" si="1"/>
        <v>-6901.34</v>
      </c>
      <c r="L18" s="11">
        <f t="shared" si="2"/>
        <v>0.75439999999999996</v>
      </c>
    </row>
    <row r="19" spans="1:12" x14ac:dyDescent="0.25">
      <c r="A19" s="1"/>
      <c r="B19" s="1"/>
      <c r="C19" s="1" t="s">
        <v>16</v>
      </c>
      <c r="D19" s="1"/>
      <c r="E19" s="2"/>
      <c r="F19" s="2"/>
      <c r="G19" s="2"/>
      <c r="H19" s="20"/>
      <c r="I19" s="2"/>
      <c r="J19" s="2"/>
      <c r="K19" s="2"/>
      <c r="L19" s="11"/>
    </row>
    <row r="20" spans="1:12" x14ac:dyDescent="0.25">
      <c r="A20" s="1"/>
      <c r="B20" s="1"/>
      <c r="C20" s="1"/>
      <c r="D20" s="1" t="s">
        <v>17</v>
      </c>
      <c r="E20" s="2">
        <v>2376.31</v>
      </c>
      <c r="F20" s="2">
        <v>3083.34</v>
      </c>
      <c r="G20" s="2">
        <f t="shared" ref="G20:G34" si="3">ROUND((E20-F20),5)</f>
        <v>-707.03</v>
      </c>
      <c r="H20" s="20"/>
      <c r="I20" s="2">
        <v>2376.31</v>
      </c>
      <c r="J20" s="2">
        <v>3700</v>
      </c>
      <c r="K20" s="2">
        <f t="shared" ref="K20:K34" si="4">ROUND((I20-J20),5)</f>
        <v>-1323.69</v>
      </c>
      <c r="L20" s="11">
        <f t="shared" ref="L20:L34" si="5">ROUND(IF(J20=0, IF(I20=0, 0, 1), I20/J20),5)</f>
        <v>0.64224999999999999</v>
      </c>
    </row>
    <row r="21" spans="1:12" x14ac:dyDescent="0.25">
      <c r="A21" s="1"/>
      <c r="B21" s="1"/>
      <c r="C21" s="1"/>
      <c r="D21" s="1" t="s">
        <v>18</v>
      </c>
      <c r="E21" s="2">
        <v>0</v>
      </c>
      <c r="F21" s="2">
        <v>250</v>
      </c>
      <c r="G21" s="2">
        <f t="shared" si="3"/>
        <v>-250</v>
      </c>
      <c r="H21" s="20"/>
      <c r="I21" s="2">
        <v>0</v>
      </c>
      <c r="J21" s="2">
        <v>300</v>
      </c>
      <c r="K21" s="2">
        <f t="shared" si="4"/>
        <v>-300</v>
      </c>
      <c r="L21" s="11">
        <f t="shared" si="5"/>
        <v>0</v>
      </c>
    </row>
    <row r="22" spans="1:12" x14ac:dyDescent="0.25">
      <c r="A22" s="1"/>
      <c r="B22" s="1"/>
      <c r="C22" s="1"/>
      <c r="D22" s="1" t="s">
        <v>19</v>
      </c>
      <c r="E22" s="2">
        <v>9114.32</v>
      </c>
      <c r="F22" s="2">
        <v>9416.68</v>
      </c>
      <c r="G22" s="2">
        <f t="shared" si="3"/>
        <v>-302.36</v>
      </c>
      <c r="H22" s="20"/>
      <c r="I22" s="2">
        <v>9114.32</v>
      </c>
      <c r="J22" s="2">
        <v>10000</v>
      </c>
      <c r="K22" s="2">
        <f t="shared" si="4"/>
        <v>-885.68</v>
      </c>
      <c r="L22" s="11">
        <f t="shared" si="5"/>
        <v>0.91142999999999996</v>
      </c>
    </row>
    <row r="23" spans="1:12" x14ac:dyDescent="0.25">
      <c r="A23" s="1"/>
      <c r="B23" s="1"/>
      <c r="C23" s="1"/>
      <c r="D23" s="1" t="s">
        <v>20</v>
      </c>
      <c r="E23" s="2">
        <v>17188</v>
      </c>
      <c r="F23" s="2">
        <v>15000</v>
      </c>
      <c r="G23" s="2">
        <f t="shared" si="3"/>
        <v>2188</v>
      </c>
      <c r="H23" s="20"/>
      <c r="I23" s="2">
        <v>17188</v>
      </c>
      <c r="J23" s="2">
        <v>15000</v>
      </c>
      <c r="K23" s="2">
        <f t="shared" si="4"/>
        <v>2188</v>
      </c>
      <c r="L23" s="11">
        <f t="shared" si="5"/>
        <v>1.1458699999999999</v>
      </c>
    </row>
    <row r="24" spans="1:12" x14ac:dyDescent="0.25">
      <c r="A24" s="1"/>
      <c r="B24" s="1"/>
      <c r="C24" s="1"/>
      <c r="D24" s="1" t="s">
        <v>21</v>
      </c>
      <c r="E24" s="2">
        <v>106.1</v>
      </c>
      <c r="F24" s="2">
        <v>5416.68</v>
      </c>
      <c r="G24" s="2">
        <f t="shared" si="3"/>
        <v>-5310.58</v>
      </c>
      <c r="H24" s="20"/>
      <c r="I24" s="2">
        <v>106.1</v>
      </c>
      <c r="J24" s="2">
        <v>6500</v>
      </c>
      <c r="K24" s="2">
        <f t="shared" si="4"/>
        <v>-6393.9</v>
      </c>
      <c r="L24" s="11">
        <f t="shared" si="5"/>
        <v>1.6320000000000001E-2</v>
      </c>
    </row>
    <row r="25" spans="1:12" x14ac:dyDescent="0.25">
      <c r="A25" s="1"/>
      <c r="B25" s="1"/>
      <c r="C25" s="1"/>
      <c r="D25" s="1" t="s">
        <v>22</v>
      </c>
      <c r="E25" s="2">
        <v>13535.89</v>
      </c>
      <c r="F25" s="2">
        <v>10676.6</v>
      </c>
      <c r="G25" s="2">
        <f t="shared" si="3"/>
        <v>2859.29</v>
      </c>
      <c r="H25" s="20"/>
      <c r="I25" s="2">
        <v>13535.89</v>
      </c>
      <c r="J25" s="2">
        <v>12811.92</v>
      </c>
      <c r="K25" s="2">
        <f t="shared" si="4"/>
        <v>723.97</v>
      </c>
      <c r="L25" s="11">
        <f t="shared" si="5"/>
        <v>1.0565100000000001</v>
      </c>
    </row>
    <row r="26" spans="1:12" x14ac:dyDescent="0.25">
      <c r="A26" s="1"/>
      <c r="B26" s="1"/>
      <c r="C26" s="1"/>
      <c r="D26" s="1" t="s">
        <v>23</v>
      </c>
      <c r="E26" s="2">
        <v>1678.48</v>
      </c>
      <c r="F26" s="2">
        <v>3333.34</v>
      </c>
      <c r="G26" s="2">
        <f t="shared" si="3"/>
        <v>-1654.86</v>
      </c>
      <c r="H26" s="20"/>
      <c r="I26" s="2">
        <v>1678.48</v>
      </c>
      <c r="J26" s="2">
        <v>4000</v>
      </c>
      <c r="K26" s="2">
        <f t="shared" si="4"/>
        <v>-2321.52</v>
      </c>
      <c r="L26" s="11">
        <f t="shared" si="5"/>
        <v>0.41961999999999999</v>
      </c>
    </row>
    <row r="27" spans="1:12" x14ac:dyDescent="0.25">
      <c r="A27" s="1"/>
      <c r="B27" s="1"/>
      <c r="C27" s="1"/>
      <c r="D27" s="1" t="s">
        <v>24</v>
      </c>
      <c r="E27" s="2">
        <v>2099.61</v>
      </c>
      <c r="F27" s="2">
        <v>3166.66</v>
      </c>
      <c r="G27" s="2">
        <f t="shared" si="3"/>
        <v>-1067.05</v>
      </c>
      <c r="H27" s="20"/>
      <c r="I27" s="2">
        <v>2099.61</v>
      </c>
      <c r="J27" s="2">
        <v>3800</v>
      </c>
      <c r="K27" s="2">
        <f t="shared" si="4"/>
        <v>-1700.39</v>
      </c>
      <c r="L27" s="11">
        <f t="shared" si="5"/>
        <v>0.55252999999999997</v>
      </c>
    </row>
    <row r="28" spans="1:12" x14ac:dyDescent="0.25">
      <c r="A28" s="1"/>
      <c r="B28" s="1"/>
      <c r="C28" s="1"/>
      <c r="D28" s="1" t="s">
        <v>25</v>
      </c>
      <c r="E28" s="2">
        <v>62453.2</v>
      </c>
      <c r="F28" s="2">
        <v>56250</v>
      </c>
      <c r="G28" s="2">
        <f t="shared" si="3"/>
        <v>6203.2</v>
      </c>
      <c r="H28" s="20"/>
      <c r="I28" s="2">
        <v>62453.2</v>
      </c>
      <c r="J28" s="2">
        <v>67500</v>
      </c>
      <c r="K28" s="2">
        <f t="shared" si="4"/>
        <v>-5046.8</v>
      </c>
      <c r="L28" s="11">
        <f t="shared" si="5"/>
        <v>0.92523</v>
      </c>
    </row>
    <row r="29" spans="1:12" x14ac:dyDescent="0.25">
      <c r="A29" s="1"/>
      <c r="B29" s="1"/>
      <c r="C29" s="1"/>
      <c r="D29" s="1" t="s">
        <v>26</v>
      </c>
      <c r="E29" s="2">
        <v>3685.78</v>
      </c>
      <c r="F29" s="2">
        <v>4166.66</v>
      </c>
      <c r="G29" s="2">
        <f t="shared" si="3"/>
        <v>-480.88</v>
      </c>
      <c r="H29" s="20"/>
      <c r="I29" s="2">
        <v>3685.78</v>
      </c>
      <c r="J29" s="2">
        <v>5000</v>
      </c>
      <c r="K29" s="2">
        <f t="shared" si="4"/>
        <v>-1314.22</v>
      </c>
      <c r="L29" s="11">
        <f t="shared" si="5"/>
        <v>0.73716000000000004</v>
      </c>
    </row>
    <row r="30" spans="1:12" x14ac:dyDescent="0.25">
      <c r="A30" s="1"/>
      <c r="B30" s="1"/>
      <c r="C30" s="1"/>
      <c r="D30" s="1" t="s">
        <v>27</v>
      </c>
      <c r="E30" s="2">
        <v>4163.41</v>
      </c>
      <c r="F30" s="2">
        <v>5083.34</v>
      </c>
      <c r="G30" s="2">
        <f t="shared" si="3"/>
        <v>-919.93</v>
      </c>
      <c r="H30" s="20"/>
      <c r="I30" s="2">
        <v>4163.41</v>
      </c>
      <c r="J30" s="2">
        <v>6100</v>
      </c>
      <c r="K30" s="2">
        <f t="shared" si="4"/>
        <v>-1936.59</v>
      </c>
      <c r="L30" s="11">
        <f t="shared" si="5"/>
        <v>0.68252999999999997</v>
      </c>
    </row>
    <row r="31" spans="1:12" x14ac:dyDescent="0.25">
      <c r="A31" s="1"/>
      <c r="B31" s="1"/>
      <c r="C31" s="1"/>
      <c r="D31" s="1" t="s">
        <v>28</v>
      </c>
      <c r="E31" s="2">
        <v>25444.77</v>
      </c>
      <c r="F31" s="2">
        <v>19915.79</v>
      </c>
      <c r="G31" s="2">
        <f t="shared" si="3"/>
        <v>5528.98</v>
      </c>
      <c r="H31" s="20"/>
      <c r="I31" s="2">
        <v>25444.77</v>
      </c>
      <c r="J31" s="2">
        <v>23898.95</v>
      </c>
      <c r="K31" s="2">
        <f t="shared" si="4"/>
        <v>1545.82</v>
      </c>
      <c r="L31" s="11">
        <f t="shared" si="5"/>
        <v>1.0646800000000001</v>
      </c>
    </row>
    <row r="32" spans="1:12" x14ac:dyDescent="0.25">
      <c r="A32" s="1"/>
      <c r="B32" s="1"/>
      <c r="C32" s="1"/>
      <c r="D32" s="1" t="s">
        <v>29</v>
      </c>
      <c r="E32" s="2">
        <v>7900</v>
      </c>
      <c r="F32" s="2">
        <v>9450</v>
      </c>
      <c r="G32" s="2">
        <f t="shared" si="3"/>
        <v>-1550</v>
      </c>
      <c r="H32" s="20"/>
      <c r="I32" s="2">
        <v>7900</v>
      </c>
      <c r="J32" s="2">
        <v>11340</v>
      </c>
      <c r="K32" s="2">
        <f t="shared" si="4"/>
        <v>-3440</v>
      </c>
      <c r="L32" s="11">
        <f t="shared" si="5"/>
        <v>0.69664999999999999</v>
      </c>
    </row>
    <row r="33" spans="1:12" ht="15.75" thickBot="1" x14ac:dyDescent="0.3">
      <c r="A33" s="1"/>
      <c r="B33" s="1"/>
      <c r="C33" s="1"/>
      <c r="D33" s="1" t="s">
        <v>30</v>
      </c>
      <c r="E33" s="5">
        <v>-1823.95</v>
      </c>
      <c r="F33" s="5">
        <v>2208.34</v>
      </c>
      <c r="G33" s="5">
        <f t="shared" si="3"/>
        <v>-4032.29</v>
      </c>
      <c r="H33" s="20"/>
      <c r="I33" s="5">
        <v>-1823.95</v>
      </c>
      <c r="J33" s="5">
        <v>2650</v>
      </c>
      <c r="K33" s="5">
        <f t="shared" si="4"/>
        <v>-4473.95</v>
      </c>
      <c r="L33" s="14">
        <f t="shared" si="5"/>
        <v>-0.68828</v>
      </c>
    </row>
    <row r="34" spans="1:12" x14ac:dyDescent="0.25">
      <c r="A34" s="1"/>
      <c r="B34" s="1"/>
      <c r="C34" s="1" t="s">
        <v>31</v>
      </c>
      <c r="D34" s="1"/>
      <c r="E34" s="2">
        <f>ROUND(SUM(E19:E33),5)</f>
        <v>147921.92000000001</v>
      </c>
      <c r="F34" s="2">
        <f>ROUND(SUM(F19:F33),5)</f>
        <v>147417.43</v>
      </c>
      <c r="G34" s="2">
        <f t="shared" si="3"/>
        <v>504.49</v>
      </c>
      <c r="H34" s="20"/>
      <c r="I34" s="2">
        <f>ROUND(SUM(I19:I33),5)</f>
        <v>147921.92000000001</v>
      </c>
      <c r="J34" s="2">
        <f>ROUND(SUM(J19:J33),5)</f>
        <v>172600.87</v>
      </c>
      <c r="K34" s="2">
        <f t="shared" si="4"/>
        <v>-24678.95</v>
      </c>
      <c r="L34" s="11">
        <f t="shared" si="5"/>
        <v>0.85702</v>
      </c>
    </row>
    <row r="35" spans="1:12" x14ac:dyDescent="0.25">
      <c r="A35" s="1"/>
      <c r="B35" s="1"/>
      <c r="C35" s="1" t="s">
        <v>32</v>
      </c>
      <c r="D35" s="1"/>
      <c r="E35" s="2">
        <v>4768.37</v>
      </c>
      <c r="F35" s="2"/>
      <c r="G35" s="2"/>
      <c r="H35" s="20"/>
      <c r="I35" s="2">
        <v>4768.37</v>
      </c>
      <c r="J35" s="2"/>
      <c r="K35" s="2"/>
      <c r="L35" s="11"/>
    </row>
    <row r="36" spans="1:12" x14ac:dyDescent="0.25">
      <c r="A36" s="1"/>
      <c r="B36" s="1"/>
      <c r="C36" s="1" t="s">
        <v>33</v>
      </c>
      <c r="D36" s="1"/>
      <c r="E36" s="2">
        <v>31270.74</v>
      </c>
      <c r="F36" s="2"/>
      <c r="G36" s="2"/>
      <c r="H36" s="20"/>
      <c r="I36" s="2">
        <v>31270.74</v>
      </c>
      <c r="J36" s="2"/>
      <c r="K36" s="2"/>
      <c r="L36" s="11"/>
    </row>
    <row r="37" spans="1:12" ht="15.75" thickBot="1" x14ac:dyDescent="0.3">
      <c r="A37" s="1"/>
      <c r="B37" s="1"/>
      <c r="C37" s="1" t="s">
        <v>34</v>
      </c>
      <c r="D37" s="1"/>
      <c r="E37" s="3">
        <v>933.33</v>
      </c>
      <c r="F37" s="3"/>
      <c r="G37" s="3"/>
      <c r="H37" s="20"/>
      <c r="I37" s="3">
        <v>933.33</v>
      </c>
      <c r="J37" s="3"/>
      <c r="K37" s="3"/>
      <c r="L37" s="12"/>
    </row>
    <row r="38" spans="1:12" x14ac:dyDescent="0.25">
      <c r="A38" s="1"/>
      <c r="B38" s="1" t="s">
        <v>35</v>
      </c>
      <c r="C38" s="1"/>
      <c r="D38" s="1"/>
      <c r="E38" s="6">
        <f>ROUND(SUM(E11:E18)+SUM(E34:E37),5)</f>
        <v>764673.52</v>
      </c>
      <c r="F38" s="6">
        <f>ROUND(SUM(F11:F18)+SUM(F34:F37),5)</f>
        <v>743031.23</v>
      </c>
      <c r="G38" s="6">
        <f>ROUND((E38-F38),5)</f>
        <v>21642.29</v>
      </c>
      <c r="H38" s="20"/>
      <c r="I38" s="6">
        <f>ROUND(SUM(I11:I18)+SUM(I34:I37),5)</f>
        <v>764673.52</v>
      </c>
      <c r="J38" s="6">
        <f>ROUND(SUM(J11:J18)+SUM(J34:J37),5)</f>
        <v>887337.51</v>
      </c>
      <c r="K38" s="6">
        <f>ROUND((I38-J38),5)</f>
        <v>-122663.99</v>
      </c>
      <c r="L38" s="15">
        <f>ROUND(IF(J38=0, IF(I38=0, 0, 1), I38/J38),5)</f>
        <v>0.86175999999999997</v>
      </c>
    </row>
  </sheetData>
  <pageMargins left="0.7" right="0.7" top="0.75" bottom="0.75" header="0.1" footer="0.3"/>
  <pageSetup scale="75" fitToHeight="0" orientation="portrait" r:id="rId1"/>
  <headerFooter>
    <oddHeader>&amp;L&amp;"Arial,Bold"&amp;8 2:32 PM
&amp;"Arial,Bold"&amp;8 05/09/19
&amp;"Arial,Bold"&amp;8 Accrual Basis&amp;C&amp;"Arial,Bold"&amp;12 Red Rock Center for Independence
&amp;"Arial,Bold"&amp;14 Profit &amp;&amp; Loss Budget vs. Actual
&amp;"Arial,Bold"&amp;10 July 2018 through April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cp:lastPrinted>2019-05-09T20:38:42Z</cp:lastPrinted>
  <dcterms:created xsi:type="dcterms:W3CDTF">2019-05-09T20:32:53Z</dcterms:created>
  <dcterms:modified xsi:type="dcterms:W3CDTF">2019-05-10T14:13:35Z</dcterms:modified>
</cp:coreProperties>
</file>