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NPSOLUTIONS\Documents\RRCI\Carol\Board Meetings\9-2022\"/>
    </mc:Choice>
  </mc:AlternateContent>
  <xr:revisionPtr revIDLastSave="0" documentId="8_{7E08D77B-05A8-4F5E-BA4D-EFCD645FC91C}" xr6:coauthVersionLast="47" xr6:coauthVersionMax="47" xr10:uidLastSave="{00000000-0000-0000-0000-000000000000}"/>
  <bookViews>
    <workbookView xWindow="-120" yWindow="-120" windowWidth="29040" windowHeight="15840" xr2:uid="{36F20B27-95CC-42A7-8516-63E73FFED799}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Sheet1!$F$2</definedName>
    <definedName name="QB_COLUMN_63620" localSheetId="0" hidden="1">Sheet1!$H$2</definedName>
    <definedName name="QB_COLUMN_64430" localSheetId="0" hidden="1">Sheet1!#REF!</definedName>
    <definedName name="QB_COLUMN_76210" localSheetId="0" hidden="1">Sheet1!$G$2</definedName>
    <definedName name="QB_DATA_0" localSheetId="0" hidden="1">Sheet1!$4:$4,Sheet1!$5:$5,Sheet1!$6:$6,Sheet1!$7:$7,Sheet1!$11:$11,Sheet1!$12:$12,Sheet1!$13:$13,Sheet1!$14:$14,Sheet1!$15:$15,Sheet1!$16:$16,Sheet1!$18:$18,Sheet1!$19:$19,Sheet1!$20:$20,Sheet1!$21:$21,Sheet1!$22:$22,Sheet1!$23:$23</definedName>
    <definedName name="QB_DATA_1" localSheetId="0" hidden="1">Sheet1!$24:$24,Sheet1!$25:$25,Sheet1!$26:$26,Sheet1!$27:$27,Sheet1!$28:$28,Sheet1!$29:$29,Sheet1!$31:$31,Sheet1!$32:$32</definedName>
    <definedName name="QB_FORMULA_0" localSheetId="0" hidden="1">Sheet1!$H$4,Sheet1!#REF!,Sheet1!$H$6,Sheet1!#REF!,Sheet1!$F$8,Sheet1!$G$8,Sheet1!$H$8,Sheet1!#REF!,Sheet1!$F$9,Sheet1!$G$9,Sheet1!$H$9,Sheet1!#REF!,Sheet1!$H$11,Sheet1!#REF!,Sheet1!$H$12,Sheet1!#REF!</definedName>
    <definedName name="QB_FORMULA_1" localSheetId="0" hidden="1">Sheet1!$H$13,Sheet1!#REF!,Sheet1!$H$14,Sheet1!#REF!,Sheet1!$H$15,Sheet1!#REF!,Sheet1!$H$16,Sheet1!#REF!,Sheet1!$H$18,Sheet1!#REF!,Sheet1!$H$19,Sheet1!#REF!,Sheet1!$H$20,Sheet1!#REF!,Sheet1!$H$21,Sheet1!#REF!</definedName>
    <definedName name="QB_FORMULA_2" localSheetId="0" hidden="1">Sheet1!$H$22,Sheet1!#REF!,Sheet1!$H$23,Sheet1!#REF!,Sheet1!$H$24,Sheet1!#REF!,Sheet1!$H$25,Sheet1!#REF!,Sheet1!$H$26,Sheet1!#REF!,Sheet1!$H$27,Sheet1!#REF!,Sheet1!$H$28,Sheet1!#REF!,Sheet1!$H$29,Sheet1!#REF!</definedName>
    <definedName name="QB_FORMULA_3" localSheetId="0" hidden="1">Sheet1!$F$30,Sheet1!$G$30,Sheet1!$H$30,Sheet1!#REF!,Sheet1!$H$31,Sheet1!#REF!,Sheet1!$H$32,Sheet1!#REF!,Sheet1!$F$33,Sheet1!$G$33,Sheet1!$H$33,Sheet1!#REF!,Sheet1!$F$34,Sheet1!$G$34,Sheet1!$H$34,Sheet1!#REF!</definedName>
    <definedName name="QB_ROW_10330" localSheetId="0" hidden="1">Sheet1!$D$4</definedName>
    <definedName name="QB_ROW_103330" localSheetId="0" hidden="1">Sheet1!$D$32</definedName>
    <definedName name="QB_ROW_109330" localSheetId="0" hidden="1">Sheet1!$D$5</definedName>
    <definedName name="QB_ROW_18301" localSheetId="0" hidden="1">Sheet1!$A$34</definedName>
    <definedName name="QB_ROW_20022" localSheetId="0" hidden="1">Sheet1!$C$3</definedName>
    <definedName name="QB_ROW_20322" localSheetId="0" hidden="1">Sheet1!$C$8</definedName>
    <definedName name="QB_ROW_20330" localSheetId="0" hidden="1">Sheet1!$D$6</definedName>
    <definedName name="QB_ROW_21022" localSheetId="0" hidden="1">Sheet1!$C$10</definedName>
    <definedName name="QB_ROW_21322" localSheetId="0" hidden="1">Sheet1!$C$33</definedName>
    <definedName name="QB_ROW_22330" localSheetId="0" hidden="1">Sheet1!$D$16</definedName>
    <definedName name="QB_ROW_224240" localSheetId="0" hidden="1">Sheet1!$E$19</definedName>
    <definedName name="QB_ROW_225240" localSheetId="0" hidden="1">Sheet1!$E$26</definedName>
    <definedName name="QB_ROW_23030" localSheetId="0" hidden="1">Sheet1!$D$17</definedName>
    <definedName name="QB_ROW_233230" localSheetId="0" hidden="1">Sheet1!$D$7</definedName>
    <definedName name="QB_ROW_23330" localSheetId="0" hidden="1">Sheet1!$D$30</definedName>
    <definedName name="QB_ROW_24230" localSheetId="0" hidden="1">Sheet1!$D$15</definedName>
    <definedName name="QB_ROW_26330" localSheetId="0" hidden="1">Sheet1!$D$14</definedName>
    <definedName name="QB_ROW_268230" localSheetId="0" hidden="1">Sheet1!$D$31</definedName>
    <definedName name="QB_ROW_286240" localSheetId="0" hidden="1">Sheet1!$E$27</definedName>
    <definedName name="QB_ROW_31240" localSheetId="0" hidden="1">Sheet1!$E$18</definedName>
    <definedName name="QB_ROW_34240" localSheetId="0" hidden="1">Sheet1!$E$20</definedName>
    <definedName name="QB_ROW_36340" localSheetId="0" hidden="1">Sheet1!$E$21</definedName>
    <definedName name="QB_ROW_38240" localSheetId="0" hidden="1">Sheet1!$E$22</definedName>
    <definedName name="QB_ROW_40240" localSheetId="0" hidden="1">Sheet1!$E$23</definedName>
    <definedName name="QB_ROW_41240" localSheetId="0" hidden="1">Sheet1!$E$24</definedName>
    <definedName name="QB_ROW_42240" localSheetId="0" hidden="1">Sheet1!$E$25</definedName>
    <definedName name="QB_ROW_43340" localSheetId="0" hidden="1">Sheet1!$E$28</definedName>
    <definedName name="QB_ROW_44240" localSheetId="0" hidden="1">Sheet1!$E$29</definedName>
    <definedName name="QB_ROW_47330" localSheetId="0" hidden="1">Sheet1!$D$12</definedName>
    <definedName name="QB_ROW_59330" localSheetId="0" hidden="1">Sheet1!$D$11</definedName>
    <definedName name="QB_ROW_7330" localSheetId="0" hidden="1">Sheet1!$D$13</definedName>
    <definedName name="QB_ROW_86311" localSheetId="0" hidden="1">Sheet1!$B$9</definedName>
    <definedName name="QBCANSUPPORTUPDATE" localSheetId="0">TRUE</definedName>
    <definedName name="QBCOMPANYFILENAME" localSheetId="0">"C:\Users\Public\Documents\Intuit\QuickBooks\Company Files\red rock center for independence 9-14-2022.qb.qbw"</definedName>
    <definedName name="QBENDDATE" localSheetId="0">20220831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" l="1"/>
  <c r="L32" i="1"/>
  <c r="M31" i="1"/>
  <c r="L31" i="1"/>
  <c r="K30" i="1"/>
  <c r="J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6" i="1"/>
  <c r="L16" i="1"/>
  <c r="M15" i="1"/>
  <c r="L15" i="1"/>
  <c r="M14" i="1"/>
  <c r="L14" i="1"/>
  <c r="M13" i="1"/>
  <c r="L13" i="1"/>
  <c r="M12" i="1"/>
  <c r="L12" i="1"/>
  <c r="M11" i="1"/>
  <c r="L11" i="1"/>
  <c r="K8" i="1"/>
  <c r="J8" i="1"/>
  <c r="M6" i="1"/>
  <c r="L6" i="1"/>
  <c r="M4" i="1"/>
  <c r="L4" i="1"/>
  <c r="H32" i="1"/>
  <c r="H31" i="1"/>
  <c r="G30" i="1"/>
  <c r="G33" i="1" s="1"/>
  <c r="F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G8" i="1"/>
  <c r="G9" i="1" s="1"/>
  <c r="F8" i="1"/>
  <c r="H6" i="1"/>
  <c r="H4" i="1"/>
  <c r="L30" i="1" l="1"/>
  <c r="L8" i="1"/>
  <c r="H8" i="1"/>
  <c r="F9" i="1"/>
  <c r="H9" i="1" s="1"/>
  <c r="J9" i="1"/>
  <c r="G34" i="1"/>
  <c r="H30" i="1"/>
  <c r="F33" i="1"/>
  <c r="H33" i="1" s="1"/>
  <c r="M30" i="1"/>
  <c r="M8" i="1"/>
  <c r="J33" i="1"/>
  <c r="J34" i="1" s="1"/>
  <c r="K9" i="1"/>
  <c r="K33" i="1"/>
  <c r="L9" i="1" l="1"/>
  <c r="M33" i="1"/>
  <c r="F34" i="1"/>
  <c r="H34" i="1" s="1"/>
  <c r="K34" i="1"/>
  <c r="M34" i="1" s="1"/>
  <c r="M9" i="1"/>
  <c r="L33" i="1"/>
  <c r="L34" i="1" l="1"/>
</calcChain>
</file>

<file path=xl/sharedStrings.xml><?xml version="1.0" encoding="utf-8"?>
<sst xmlns="http://schemas.openxmlformats.org/spreadsheetml/2006/main" count="40" uniqueCount="38">
  <si>
    <t>Income</t>
  </si>
  <si>
    <t>4100 · Grants</t>
  </si>
  <si>
    <t>4200 · Program Income</t>
  </si>
  <si>
    <t>4300 · Unrestricted</t>
  </si>
  <si>
    <t>4600 · Sales</t>
  </si>
  <si>
    <t>Total Income</t>
  </si>
  <si>
    <t>Gross Profit</t>
  </si>
  <si>
    <t>Expense</t>
  </si>
  <si>
    <t>6100 · Wages</t>
  </si>
  <si>
    <t>6200 · Fringe Benefits</t>
  </si>
  <si>
    <t>6300 · Payroll Expenses</t>
  </si>
  <si>
    <t>6500 · Equipment</t>
  </si>
  <si>
    <t>6600 · Supplies</t>
  </si>
  <si>
    <t>6700 · Contractual</t>
  </si>
  <si>
    <t>6800 · Other</t>
  </si>
  <si>
    <t>6802 · Community Integration</t>
  </si>
  <si>
    <t>6805 · Subscriptions</t>
  </si>
  <si>
    <t>6806 · Insurance</t>
  </si>
  <si>
    <t>6810 · Maintenance</t>
  </si>
  <si>
    <t>6820 · Phone</t>
  </si>
  <si>
    <t>6821 · Postage</t>
  </si>
  <si>
    <t>6824 · Rent</t>
  </si>
  <si>
    <t>6825 · Staff &amp; Board Training</t>
  </si>
  <si>
    <t>6826 · Technology &amp; Network</t>
  </si>
  <si>
    <t>6828 · Direct Consumer Support</t>
  </si>
  <si>
    <t>6830 · Travel in state</t>
  </si>
  <si>
    <t>6840 · Utilities</t>
  </si>
  <si>
    <t>Total 6800 · Other</t>
  </si>
  <si>
    <t>6900 · INDIRECT EXPENSES</t>
  </si>
  <si>
    <t>7100 · Unrestricted expense</t>
  </si>
  <si>
    <t>Total Expense</t>
  </si>
  <si>
    <t>Net Income</t>
  </si>
  <si>
    <t>16.67% of year</t>
  </si>
  <si>
    <t>YTD Actual</t>
  </si>
  <si>
    <t>YTD Budget</t>
  </si>
  <si>
    <t>Difference</t>
  </si>
  <si>
    <t>Annual Budget</t>
  </si>
  <si>
    <t>% of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</si>
</sst>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#%_);\(#,##0.0#%\)"/>
    <numFmt numFmtId="165" formatCode="0.00_);\(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/>
    <xf numFmtId="39" fontId="3" fillId="0" borderId="0" xfId="0" applyNumberFormat="1" applyFont="1"/>
    <xf numFmtId="164" fontId="3" fillId="0" borderId="0" xfId="0" applyNumberFormat="1" applyFont="1"/>
    <xf numFmtId="39" fontId="3" fillId="0" borderId="0" xfId="0" applyNumberFormat="1" applyFont="1" applyBorder="1"/>
    <xf numFmtId="39" fontId="3" fillId="0" borderId="3" xfId="0" applyNumberFormat="1" applyFont="1" applyBorder="1"/>
    <xf numFmtId="164" fontId="3" fillId="0" borderId="3" xfId="0" applyNumberFormat="1" applyFont="1" applyBorder="1"/>
    <xf numFmtId="39" fontId="3" fillId="0" borderId="2" xfId="0" applyNumberFormat="1" applyFont="1" applyBorder="1"/>
    <xf numFmtId="164" fontId="3" fillId="0" borderId="2" xfId="0" applyNumberFormat="1" applyFont="1" applyBorder="1"/>
    <xf numFmtId="39" fontId="3" fillId="0" borderId="5" xfId="0" applyNumberFormat="1" applyFont="1" applyBorder="1"/>
    <xf numFmtId="164" fontId="3" fillId="0" borderId="5" xfId="0" applyNumberFormat="1" applyFont="1" applyBorder="1"/>
    <xf numFmtId="39" fontId="2" fillId="0" borderId="4" xfId="0" applyNumberFormat="1" applyFont="1" applyBorder="1"/>
    <xf numFmtId="164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165" fontId="0" fillId="0" borderId="0" xfId="0" applyNumberFormat="1" applyAlignment="1">
      <alignment horizontal="centerContinuous"/>
    </xf>
    <xf numFmtId="9" fontId="2" fillId="0" borderId="1" xfId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7D606A8-D8C0-E762-B793-0D66477CA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BA6E-BF3A-48AC-9D96-E6104D88A61B}">
  <sheetPr codeName="Sheet1"/>
  <dimension ref="A1:M35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I2" sqref="I2:I34"/>
    </sheetView>
  </sheetViews>
  <sheetFormatPr defaultRowHeight="15" x14ac:dyDescent="0.25"/>
  <cols>
    <col min="1" max="4" width="3" style="16" customWidth="1"/>
    <col min="5" max="5" width="26.5703125" style="16" customWidth="1"/>
    <col min="6" max="7" width="9.28515625" style="17" bestFit="1" customWidth="1"/>
    <col min="8" max="8" width="9.140625" style="17" bestFit="1" customWidth="1"/>
    <col min="9" max="9" width="3.7109375" customWidth="1"/>
    <col min="10" max="11" width="9.28515625" bestFit="1" customWidth="1"/>
    <col min="12" max="12" width="9.85546875" bestFit="1" customWidth="1"/>
    <col min="13" max="13" width="10.140625" bestFit="1" customWidth="1"/>
  </cols>
  <sheetData>
    <row r="1" spans="1:13" ht="24.75" thickTop="1" thickBot="1" x14ac:dyDescent="0.3">
      <c r="A1" s="1"/>
      <c r="B1" s="1"/>
      <c r="C1" s="1"/>
      <c r="D1" s="1"/>
      <c r="E1" s="1"/>
      <c r="F1" s="18"/>
      <c r="G1" s="18"/>
      <c r="H1" s="18"/>
      <c r="I1" s="18"/>
      <c r="J1" s="18"/>
      <c r="K1" s="18"/>
      <c r="M1" s="19" t="s">
        <v>32</v>
      </c>
    </row>
    <row r="2" spans="1:13" s="15" customFormat="1" ht="24.75" thickTop="1" thickBot="1" x14ac:dyDescent="0.3">
      <c r="A2" s="14"/>
      <c r="B2" s="14"/>
      <c r="C2" s="14"/>
      <c r="D2" s="14"/>
      <c r="E2" s="14"/>
      <c r="F2" s="20" t="s">
        <v>33</v>
      </c>
      <c r="G2" s="21" t="s">
        <v>34</v>
      </c>
      <c r="H2" s="20" t="s">
        <v>35</v>
      </c>
      <c r="I2" s="22"/>
      <c r="J2" s="20" t="s">
        <v>33</v>
      </c>
      <c r="K2" s="21" t="s">
        <v>36</v>
      </c>
      <c r="L2" s="20" t="s">
        <v>35</v>
      </c>
      <c r="M2" s="19" t="s">
        <v>37</v>
      </c>
    </row>
    <row r="3" spans="1:13" ht="15.75" thickTop="1" x14ac:dyDescent="0.25">
      <c r="A3" s="1"/>
      <c r="B3" s="1"/>
      <c r="C3" s="1" t="s">
        <v>0</v>
      </c>
      <c r="D3" s="1"/>
      <c r="E3" s="1"/>
      <c r="F3" s="2"/>
      <c r="G3" s="2"/>
      <c r="H3" s="2"/>
      <c r="I3" s="22"/>
      <c r="J3" s="2"/>
      <c r="K3" s="2"/>
      <c r="L3" s="2"/>
      <c r="M3" s="3"/>
    </row>
    <row r="4" spans="1:13" x14ac:dyDescent="0.25">
      <c r="A4" s="1"/>
      <c r="B4" s="1"/>
      <c r="C4" s="1"/>
      <c r="D4" s="1" t="s">
        <v>1</v>
      </c>
      <c r="E4" s="1"/>
      <c r="F4" s="2">
        <v>165657.12</v>
      </c>
      <c r="G4" s="2">
        <v>186216.54</v>
      </c>
      <c r="H4" s="2">
        <f>ROUND((F4-G4),5)</f>
        <v>-20559.419999999998</v>
      </c>
      <c r="I4" s="22"/>
      <c r="J4" s="2">
        <v>165657.12</v>
      </c>
      <c r="K4" s="2">
        <v>989689.74</v>
      </c>
      <c r="L4" s="2">
        <f>ROUND((J4-K4),5)</f>
        <v>-824032.62</v>
      </c>
      <c r="M4" s="3">
        <f>ROUND(IF(K4=0, IF(J4=0, 0, 1), J4/K4),5)</f>
        <v>0.16738</v>
      </c>
    </row>
    <row r="5" spans="1:13" x14ac:dyDescent="0.25">
      <c r="A5" s="1"/>
      <c r="B5" s="1"/>
      <c r="C5" s="1"/>
      <c r="D5" s="1" t="s">
        <v>2</v>
      </c>
      <c r="E5" s="1"/>
      <c r="F5" s="2">
        <v>60</v>
      </c>
      <c r="G5" s="2"/>
      <c r="H5" s="2"/>
      <c r="I5" s="22"/>
      <c r="J5" s="2">
        <v>1060</v>
      </c>
      <c r="K5" s="2"/>
      <c r="L5" s="2"/>
      <c r="M5" s="3"/>
    </row>
    <row r="6" spans="1:13" x14ac:dyDescent="0.25">
      <c r="A6" s="1"/>
      <c r="B6" s="1"/>
      <c r="C6" s="1"/>
      <c r="D6" s="1" t="s">
        <v>3</v>
      </c>
      <c r="E6" s="1"/>
      <c r="F6" s="2">
        <v>239.13</v>
      </c>
      <c r="G6" s="2">
        <v>0</v>
      </c>
      <c r="H6" s="2">
        <f>ROUND((F6-G6),5)</f>
        <v>239.13</v>
      </c>
      <c r="I6" s="22"/>
      <c r="J6" s="2">
        <v>239.13</v>
      </c>
      <c r="K6" s="2">
        <v>0</v>
      </c>
      <c r="L6" s="2">
        <f>ROUND((J6-K6),5)</f>
        <v>239.13</v>
      </c>
      <c r="M6" s="3">
        <f>ROUND(IF(K6=0, IF(J6=0, 0, 1), J6/K6),5)</f>
        <v>1</v>
      </c>
    </row>
    <row r="7" spans="1:13" ht="15.75" thickBot="1" x14ac:dyDescent="0.3">
      <c r="A7" s="1"/>
      <c r="B7" s="1"/>
      <c r="C7" s="1"/>
      <c r="D7" s="1" t="s">
        <v>4</v>
      </c>
      <c r="E7" s="1"/>
      <c r="F7" s="4">
        <v>20</v>
      </c>
      <c r="G7" s="4"/>
      <c r="H7" s="4"/>
      <c r="I7" s="22"/>
      <c r="J7" s="2">
        <v>20</v>
      </c>
      <c r="K7" s="2"/>
      <c r="L7" s="2"/>
      <c r="M7" s="3"/>
    </row>
    <row r="8" spans="1:13" ht="15.75" thickBot="1" x14ac:dyDescent="0.3">
      <c r="A8" s="1"/>
      <c r="B8" s="1"/>
      <c r="C8" s="1" t="s">
        <v>5</v>
      </c>
      <c r="D8" s="1"/>
      <c r="E8" s="1"/>
      <c r="F8" s="5">
        <f>ROUND(SUM(F3:F7),5)</f>
        <v>165976.25</v>
      </c>
      <c r="G8" s="5">
        <f>ROUND(SUM(G3:G7),5)</f>
        <v>186216.54</v>
      </c>
      <c r="H8" s="5">
        <f>ROUND((F8-G8),5)</f>
        <v>-20240.29</v>
      </c>
      <c r="I8" s="22"/>
      <c r="J8" s="5">
        <f>ROUND(SUM(J3:J7),5)</f>
        <v>166976.25</v>
      </c>
      <c r="K8" s="5">
        <f>ROUND(SUM(K3:K7),5)</f>
        <v>989689.74</v>
      </c>
      <c r="L8" s="5">
        <f>ROUND((J8-K8),5)</f>
        <v>-822713.49</v>
      </c>
      <c r="M8" s="6">
        <f>ROUND(IF(K8=0, IF(J8=0, 0, 1), J8/K8),5)</f>
        <v>0.16872000000000001</v>
      </c>
    </row>
    <row r="9" spans="1:13" x14ac:dyDescent="0.25">
      <c r="A9" s="1"/>
      <c r="B9" s="1" t="s">
        <v>6</v>
      </c>
      <c r="C9" s="1"/>
      <c r="D9" s="1"/>
      <c r="E9" s="1"/>
      <c r="F9" s="2">
        <f>F8</f>
        <v>165976.25</v>
      </c>
      <c r="G9" s="2">
        <f>G8</f>
        <v>186216.54</v>
      </c>
      <c r="H9" s="2">
        <f>ROUND((F9-G9),5)</f>
        <v>-20240.29</v>
      </c>
      <c r="I9" s="22"/>
      <c r="J9" s="2">
        <f>J8</f>
        <v>166976.25</v>
      </c>
      <c r="K9" s="2">
        <f>K8</f>
        <v>989689.74</v>
      </c>
      <c r="L9" s="2">
        <f>ROUND((J9-K9),5)</f>
        <v>-822713.49</v>
      </c>
      <c r="M9" s="3">
        <f>ROUND(IF(K9=0, IF(J9=0, 0, 1), J9/K9),5)</f>
        <v>0.16872000000000001</v>
      </c>
    </row>
    <row r="10" spans="1:13" x14ac:dyDescent="0.25">
      <c r="A10" s="1"/>
      <c r="B10" s="1"/>
      <c r="C10" s="1" t="s">
        <v>7</v>
      </c>
      <c r="D10" s="1"/>
      <c r="E10" s="1"/>
      <c r="F10" s="2"/>
      <c r="G10" s="2"/>
      <c r="H10" s="2"/>
      <c r="I10" s="22"/>
      <c r="J10" s="2"/>
      <c r="K10" s="2"/>
      <c r="L10" s="2"/>
      <c r="M10" s="3"/>
    </row>
    <row r="11" spans="1:13" x14ac:dyDescent="0.25">
      <c r="A11" s="1"/>
      <c r="B11" s="1"/>
      <c r="C11" s="1"/>
      <c r="D11" s="1" t="s">
        <v>8</v>
      </c>
      <c r="E11" s="1"/>
      <c r="F11" s="2">
        <v>87679.96</v>
      </c>
      <c r="G11" s="2">
        <v>95837.78</v>
      </c>
      <c r="H11" s="2">
        <f>ROUND((F11-G11),5)</f>
        <v>-8157.82</v>
      </c>
      <c r="I11" s="22"/>
      <c r="J11" s="2">
        <v>108959.15</v>
      </c>
      <c r="K11" s="2">
        <v>552026.4</v>
      </c>
      <c r="L11" s="2">
        <f>ROUND((J11-K11),5)</f>
        <v>-443067.25</v>
      </c>
      <c r="M11" s="3">
        <f>ROUND(IF(K11=0, IF(J11=0, 0, 1), J11/K11),5)</f>
        <v>0.19738</v>
      </c>
    </row>
    <row r="12" spans="1:13" x14ac:dyDescent="0.25">
      <c r="A12" s="1"/>
      <c r="B12" s="1"/>
      <c r="C12" s="1"/>
      <c r="D12" s="1" t="s">
        <v>9</v>
      </c>
      <c r="E12" s="1"/>
      <c r="F12" s="2">
        <v>16272.45</v>
      </c>
      <c r="G12" s="2">
        <v>17694.490000000002</v>
      </c>
      <c r="H12" s="2">
        <f>ROUND((F12-G12),5)</f>
        <v>-1422.04</v>
      </c>
      <c r="I12" s="22"/>
      <c r="J12" s="2">
        <v>19870.91</v>
      </c>
      <c r="K12" s="2">
        <v>106167.69</v>
      </c>
      <c r="L12" s="2">
        <f>ROUND((J12-K12),5)</f>
        <v>-86296.78</v>
      </c>
      <c r="M12" s="3">
        <f>ROUND(IF(K12=0, IF(J12=0, 0, 1), J12/K12),5)</f>
        <v>0.18717</v>
      </c>
    </row>
    <row r="13" spans="1:13" x14ac:dyDescent="0.25">
      <c r="A13" s="1"/>
      <c r="B13" s="1"/>
      <c r="C13" s="1"/>
      <c r="D13" s="1" t="s">
        <v>10</v>
      </c>
      <c r="E13" s="1"/>
      <c r="F13" s="2">
        <v>7011.37</v>
      </c>
      <c r="G13" s="2">
        <v>7038.42</v>
      </c>
      <c r="H13" s="2">
        <f>ROUND((F13-G13),5)</f>
        <v>-27.05</v>
      </c>
      <c r="I13" s="22"/>
      <c r="J13" s="2">
        <v>8703.35</v>
      </c>
      <c r="K13" s="2">
        <v>42230.02</v>
      </c>
      <c r="L13" s="2">
        <f>ROUND((J13-K13),5)</f>
        <v>-33526.67</v>
      </c>
      <c r="M13" s="3">
        <f>ROUND(IF(K13=0, IF(J13=0, 0, 1), J13/K13),5)</f>
        <v>0.20609</v>
      </c>
    </row>
    <row r="14" spans="1:13" x14ac:dyDescent="0.25">
      <c r="A14" s="1"/>
      <c r="B14" s="1"/>
      <c r="C14" s="1"/>
      <c r="D14" s="1" t="s">
        <v>11</v>
      </c>
      <c r="E14" s="1"/>
      <c r="F14" s="2">
        <v>0</v>
      </c>
      <c r="G14" s="2">
        <v>250</v>
      </c>
      <c r="H14" s="2">
        <f>ROUND((F14-G14),5)</f>
        <v>-250</v>
      </c>
      <c r="I14" s="22"/>
      <c r="J14" s="2">
        <v>0</v>
      </c>
      <c r="K14" s="2">
        <v>1500</v>
      </c>
      <c r="L14" s="2">
        <f>ROUND((J14-K14),5)</f>
        <v>-1500</v>
      </c>
      <c r="M14" s="3">
        <f>ROUND(IF(K14=0, IF(J14=0, 0, 1), J14/K14),5)</f>
        <v>0</v>
      </c>
    </row>
    <row r="15" spans="1:13" x14ac:dyDescent="0.25">
      <c r="A15" s="1"/>
      <c r="B15" s="1"/>
      <c r="C15" s="1"/>
      <c r="D15" s="1" t="s">
        <v>12</v>
      </c>
      <c r="E15" s="1"/>
      <c r="F15" s="2">
        <v>1477.77</v>
      </c>
      <c r="G15" s="2">
        <v>5244.63</v>
      </c>
      <c r="H15" s="2">
        <f>ROUND((F15-G15),5)</f>
        <v>-3766.86</v>
      </c>
      <c r="I15" s="22"/>
      <c r="J15" s="2">
        <v>1520.68</v>
      </c>
      <c r="K15" s="2">
        <v>11077.93</v>
      </c>
      <c r="L15" s="2">
        <f>ROUND((J15-K15),5)</f>
        <v>-9557.25</v>
      </c>
      <c r="M15" s="3">
        <f>ROUND(IF(K15=0, IF(J15=0, 0, 1), J15/K15),5)</f>
        <v>0.13727</v>
      </c>
    </row>
    <row r="16" spans="1:13" x14ac:dyDescent="0.25">
      <c r="A16" s="1"/>
      <c r="B16" s="1"/>
      <c r="C16" s="1"/>
      <c r="D16" s="1" t="s">
        <v>13</v>
      </c>
      <c r="E16" s="1"/>
      <c r="F16" s="2">
        <v>5182</v>
      </c>
      <c r="G16" s="2">
        <v>8783.2999999999993</v>
      </c>
      <c r="H16" s="2">
        <f>ROUND((F16-G16),5)</f>
        <v>-3601.3</v>
      </c>
      <c r="I16" s="22"/>
      <c r="J16" s="2">
        <v>6407</v>
      </c>
      <c r="K16" s="2">
        <v>58900</v>
      </c>
      <c r="L16" s="2">
        <f>ROUND((J16-K16),5)</f>
        <v>-52493</v>
      </c>
      <c r="M16" s="3">
        <f>ROUND(IF(K16=0, IF(J16=0, 0, 1), J16/K16),5)</f>
        <v>0.10878</v>
      </c>
    </row>
    <row r="17" spans="1:13" x14ac:dyDescent="0.25">
      <c r="A17" s="1"/>
      <c r="B17" s="1"/>
      <c r="C17" s="1"/>
      <c r="D17" s="1" t="s">
        <v>14</v>
      </c>
      <c r="E17" s="1"/>
      <c r="F17" s="2"/>
      <c r="G17" s="2"/>
      <c r="H17" s="2"/>
      <c r="I17" s="22"/>
      <c r="J17" s="2"/>
      <c r="K17" s="2"/>
      <c r="L17" s="2"/>
      <c r="M17" s="3"/>
    </row>
    <row r="18" spans="1:13" x14ac:dyDescent="0.25">
      <c r="A18" s="1"/>
      <c r="B18" s="1"/>
      <c r="C18" s="1"/>
      <c r="D18" s="1"/>
      <c r="E18" s="1" t="s">
        <v>15</v>
      </c>
      <c r="F18" s="2">
        <v>2739.58</v>
      </c>
      <c r="G18" s="2">
        <v>3725.06</v>
      </c>
      <c r="H18" s="2">
        <f>ROUND((F18-G18),5)</f>
        <v>-985.48</v>
      </c>
      <c r="I18" s="22"/>
      <c r="J18" s="2">
        <v>2739.58</v>
      </c>
      <c r="K18" s="2">
        <v>22350.560000000001</v>
      </c>
      <c r="L18" s="2">
        <f>ROUND((J18-K18),5)</f>
        <v>-19610.98</v>
      </c>
      <c r="M18" s="3">
        <f>ROUND(IF(K18=0, IF(J18=0, 0, 1), J18/K18),5)</f>
        <v>0.12257</v>
      </c>
    </row>
    <row r="19" spans="1:13" x14ac:dyDescent="0.25">
      <c r="A19" s="1"/>
      <c r="B19" s="1"/>
      <c r="C19" s="1"/>
      <c r="D19" s="1"/>
      <c r="E19" s="1" t="s">
        <v>16</v>
      </c>
      <c r="F19" s="2">
        <v>2023.34</v>
      </c>
      <c r="G19" s="2">
        <v>2083.4</v>
      </c>
      <c r="H19" s="2">
        <f>ROUND((F19-G19),5)</f>
        <v>-60.06</v>
      </c>
      <c r="I19" s="22"/>
      <c r="J19" s="2">
        <v>2071.34</v>
      </c>
      <c r="K19" s="2">
        <v>12500</v>
      </c>
      <c r="L19" s="2">
        <f>ROUND((J19-K19),5)</f>
        <v>-10428.66</v>
      </c>
      <c r="M19" s="3">
        <f>ROUND(IF(K19=0, IF(J19=0, 0, 1), J19/K19),5)</f>
        <v>0.16571</v>
      </c>
    </row>
    <row r="20" spans="1:13" x14ac:dyDescent="0.25">
      <c r="A20" s="1"/>
      <c r="B20" s="1"/>
      <c r="C20" s="1"/>
      <c r="D20" s="1"/>
      <c r="E20" s="1" t="s">
        <v>17</v>
      </c>
      <c r="F20" s="2">
        <v>829</v>
      </c>
      <c r="G20" s="2">
        <v>3166.7</v>
      </c>
      <c r="H20" s="2">
        <f>ROUND((F20-G20),5)</f>
        <v>-2337.6999999999998</v>
      </c>
      <c r="I20" s="22"/>
      <c r="J20" s="2">
        <v>829</v>
      </c>
      <c r="K20" s="2">
        <v>19000</v>
      </c>
      <c r="L20" s="2">
        <f>ROUND((J20-K20),5)</f>
        <v>-18171</v>
      </c>
      <c r="M20" s="3">
        <f>ROUND(IF(K20=0, IF(J20=0, 0, 1), J20/K20),5)</f>
        <v>4.3630000000000002E-2</v>
      </c>
    </row>
    <row r="21" spans="1:13" x14ac:dyDescent="0.25">
      <c r="A21" s="1"/>
      <c r="B21" s="1"/>
      <c r="C21" s="1"/>
      <c r="D21" s="1"/>
      <c r="E21" s="1" t="s">
        <v>18</v>
      </c>
      <c r="F21" s="2">
        <v>72.989999999999995</v>
      </c>
      <c r="G21" s="2">
        <v>250</v>
      </c>
      <c r="H21" s="2">
        <f>ROUND((F21-G21),5)</f>
        <v>-177.01</v>
      </c>
      <c r="I21" s="22"/>
      <c r="J21" s="2">
        <v>72.989999999999995</v>
      </c>
      <c r="K21" s="2">
        <v>1500</v>
      </c>
      <c r="L21" s="2">
        <f>ROUND((J21-K21),5)</f>
        <v>-1427.01</v>
      </c>
      <c r="M21" s="3">
        <f>ROUND(IF(K21=0, IF(J21=0, 0, 1), J21/K21),5)</f>
        <v>4.8660000000000002E-2</v>
      </c>
    </row>
    <row r="22" spans="1:13" x14ac:dyDescent="0.25">
      <c r="A22" s="1"/>
      <c r="B22" s="1"/>
      <c r="C22" s="1"/>
      <c r="D22" s="1"/>
      <c r="E22" s="1" t="s">
        <v>19</v>
      </c>
      <c r="F22" s="2">
        <v>1691.74</v>
      </c>
      <c r="G22" s="2">
        <v>1500</v>
      </c>
      <c r="H22" s="2">
        <f>ROUND((F22-G22),5)</f>
        <v>191.74</v>
      </c>
      <c r="I22" s="22"/>
      <c r="J22" s="2">
        <v>2274.7199999999998</v>
      </c>
      <c r="K22" s="2">
        <v>9000</v>
      </c>
      <c r="L22" s="2">
        <f>ROUND((J22-K22),5)</f>
        <v>-6725.28</v>
      </c>
      <c r="M22" s="3">
        <f>ROUND(IF(K22=0, IF(J22=0, 0, 1), J22/K22),5)</f>
        <v>0.25274999999999997</v>
      </c>
    </row>
    <row r="23" spans="1:13" x14ac:dyDescent="0.25">
      <c r="A23" s="1"/>
      <c r="B23" s="1"/>
      <c r="C23" s="1"/>
      <c r="D23" s="1"/>
      <c r="E23" s="1" t="s">
        <v>20</v>
      </c>
      <c r="F23" s="2">
        <v>95.8</v>
      </c>
      <c r="G23" s="2">
        <v>250</v>
      </c>
      <c r="H23" s="2">
        <f>ROUND((F23-G23),5)</f>
        <v>-154.19999999999999</v>
      </c>
      <c r="I23" s="22"/>
      <c r="J23" s="2">
        <v>95.8</v>
      </c>
      <c r="K23" s="2">
        <v>1500</v>
      </c>
      <c r="L23" s="2">
        <f>ROUND((J23-K23),5)</f>
        <v>-1404.2</v>
      </c>
      <c r="M23" s="3">
        <f>ROUND(IF(K23=0, IF(J23=0, 0, 1), J23/K23),5)</f>
        <v>6.3869999999999996E-2</v>
      </c>
    </row>
    <row r="24" spans="1:13" x14ac:dyDescent="0.25">
      <c r="A24" s="1"/>
      <c r="B24" s="1"/>
      <c r="C24" s="1"/>
      <c r="D24" s="1"/>
      <c r="E24" s="1" t="s">
        <v>21</v>
      </c>
      <c r="F24" s="2">
        <v>13283.6</v>
      </c>
      <c r="G24" s="2">
        <v>12533.7</v>
      </c>
      <c r="H24" s="2">
        <f>ROUND((F24-G24),5)</f>
        <v>749.9</v>
      </c>
      <c r="I24" s="22"/>
      <c r="J24" s="2">
        <v>19350.41</v>
      </c>
      <c r="K24" s="2">
        <v>75201.600000000006</v>
      </c>
      <c r="L24" s="2">
        <f>ROUND((J24-K24),5)</f>
        <v>-55851.19</v>
      </c>
      <c r="M24" s="3">
        <f>ROUND(IF(K24=0, IF(J24=0, 0, 1), J24/K24),5)</f>
        <v>0.25730999999999998</v>
      </c>
    </row>
    <row r="25" spans="1:13" x14ac:dyDescent="0.25">
      <c r="A25" s="1"/>
      <c r="B25" s="1"/>
      <c r="C25" s="1"/>
      <c r="D25" s="1"/>
      <c r="E25" s="1" t="s">
        <v>22</v>
      </c>
      <c r="F25" s="2">
        <v>1809.9</v>
      </c>
      <c r="G25" s="2">
        <v>869.36</v>
      </c>
      <c r="H25" s="2">
        <f>ROUND((F25-G25),5)</f>
        <v>940.54</v>
      </c>
      <c r="I25" s="22"/>
      <c r="J25" s="2">
        <v>1809.9</v>
      </c>
      <c r="K25" s="2">
        <v>5215.96</v>
      </c>
      <c r="L25" s="2">
        <f>ROUND((J25-K25),5)</f>
        <v>-3406.06</v>
      </c>
      <c r="M25" s="3">
        <f>ROUND(IF(K25=0, IF(J25=0, 0, 1), J25/K25),5)</f>
        <v>0.34699000000000002</v>
      </c>
    </row>
    <row r="26" spans="1:13" x14ac:dyDescent="0.25">
      <c r="A26" s="1"/>
      <c r="B26" s="1"/>
      <c r="C26" s="1"/>
      <c r="D26" s="1"/>
      <c r="E26" s="1" t="s">
        <v>23</v>
      </c>
      <c r="F26" s="2">
        <v>1720</v>
      </c>
      <c r="G26" s="2">
        <v>833.3</v>
      </c>
      <c r="H26" s="2">
        <f>ROUND((F26-G26),5)</f>
        <v>886.7</v>
      </c>
      <c r="I26" s="22"/>
      <c r="J26" s="2">
        <v>2290</v>
      </c>
      <c r="K26" s="2">
        <v>5000</v>
      </c>
      <c r="L26" s="2">
        <f>ROUND((J26-K26),5)</f>
        <v>-2710</v>
      </c>
      <c r="M26" s="3">
        <f>ROUND(IF(K26=0, IF(J26=0, 0, 1), J26/K26),5)</f>
        <v>0.45800000000000002</v>
      </c>
    </row>
    <row r="27" spans="1:13" x14ac:dyDescent="0.25">
      <c r="A27" s="1"/>
      <c r="B27" s="1"/>
      <c r="C27" s="1"/>
      <c r="D27" s="1"/>
      <c r="E27" s="1" t="s">
        <v>24</v>
      </c>
      <c r="F27" s="2">
        <v>5524.71</v>
      </c>
      <c r="G27" s="2">
        <v>15000</v>
      </c>
      <c r="H27" s="2">
        <f>ROUND((F27-G27),5)</f>
        <v>-9475.2900000000009</v>
      </c>
      <c r="I27" s="22"/>
      <c r="J27" s="2">
        <v>5524.71</v>
      </c>
      <c r="K27" s="2">
        <v>15000</v>
      </c>
      <c r="L27" s="2">
        <f>ROUND((J27-K27),5)</f>
        <v>-9475.2900000000009</v>
      </c>
      <c r="M27" s="3">
        <f>ROUND(IF(K27=0, IF(J27=0, 0, 1), J27/K27),5)</f>
        <v>0.36831000000000003</v>
      </c>
    </row>
    <row r="28" spans="1:13" x14ac:dyDescent="0.25">
      <c r="A28" s="1"/>
      <c r="B28" s="1"/>
      <c r="C28" s="1"/>
      <c r="D28" s="1"/>
      <c r="E28" s="1" t="s">
        <v>25</v>
      </c>
      <c r="F28" s="2">
        <v>3709.76</v>
      </c>
      <c r="G28" s="2">
        <v>3333.3</v>
      </c>
      <c r="H28" s="2">
        <f>ROUND((F28-G28),5)</f>
        <v>376.46</v>
      </c>
      <c r="I28" s="22"/>
      <c r="J28" s="2">
        <v>3890.12</v>
      </c>
      <c r="K28" s="2">
        <v>20000</v>
      </c>
      <c r="L28" s="2">
        <f>ROUND((J28-K28),5)</f>
        <v>-16109.88</v>
      </c>
      <c r="M28" s="3">
        <f>ROUND(IF(K28=0, IF(J28=0, 0, 1), J28/K28),5)</f>
        <v>0.19450999999999999</v>
      </c>
    </row>
    <row r="29" spans="1:13" ht="15.75" thickBot="1" x14ac:dyDescent="0.3">
      <c r="A29" s="1"/>
      <c r="B29" s="1"/>
      <c r="C29" s="1"/>
      <c r="D29" s="1"/>
      <c r="E29" s="1" t="s">
        <v>26</v>
      </c>
      <c r="F29" s="7">
        <v>1293.23</v>
      </c>
      <c r="G29" s="7">
        <v>1363.2</v>
      </c>
      <c r="H29" s="7">
        <f>ROUND((F29-G29),5)</f>
        <v>-69.97</v>
      </c>
      <c r="I29" s="22"/>
      <c r="J29" s="7">
        <v>1884.83</v>
      </c>
      <c r="K29" s="7">
        <v>8179.2</v>
      </c>
      <c r="L29" s="7">
        <f>ROUND((J29-K29),5)</f>
        <v>-6294.37</v>
      </c>
      <c r="M29" s="8">
        <f>ROUND(IF(K29=0, IF(J29=0, 0, 1), J29/K29),5)</f>
        <v>0.23044000000000001</v>
      </c>
    </row>
    <row r="30" spans="1:13" x14ac:dyDescent="0.25">
      <c r="A30" s="1"/>
      <c r="B30" s="1"/>
      <c r="C30" s="1"/>
      <c r="D30" s="1" t="s">
        <v>27</v>
      </c>
      <c r="E30" s="1"/>
      <c r="F30" s="2">
        <f>ROUND(SUM(F17:F29),5)</f>
        <v>34793.65</v>
      </c>
      <c r="G30" s="2">
        <f>ROUND(SUM(G17:G29),5)</f>
        <v>44908.02</v>
      </c>
      <c r="H30" s="2">
        <f>ROUND((F30-G30),5)</f>
        <v>-10114.370000000001</v>
      </c>
      <c r="I30" s="22"/>
      <c r="J30" s="2">
        <f>ROUND(SUM(J17:J29),5)</f>
        <v>42833.4</v>
      </c>
      <c r="K30" s="2">
        <f>ROUND(SUM(K17:K29),5)</f>
        <v>194447.32</v>
      </c>
      <c r="L30" s="2">
        <f>ROUND((J30-K30),5)</f>
        <v>-151613.92000000001</v>
      </c>
      <c r="M30" s="3">
        <f>ROUND(IF(K30=0, IF(J30=0, 0, 1), J30/K30),5)</f>
        <v>0.22028</v>
      </c>
    </row>
    <row r="31" spans="1:13" x14ac:dyDescent="0.25">
      <c r="A31" s="1"/>
      <c r="B31" s="1"/>
      <c r="C31" s="1"/>
      <c r="D31" s="1" t="s">
        <v>28</v>
      </c>
      <c r="E31" s="1"/>
      <c r="F31" s="2">
        <v>0</v>
      </c>
      <c r="G31" s="2">
        <v>44133.15</v>
      </c>
      <c r="H31" s="2">
        <f>ROUND((F31-G31),5)</f>
        <v>-44133.15</v>
      </c>
      <c r="I31" s="22"/>
      <c r="J31" s="2">
        <v>0</v>
      </c>
      <c r="K31" s="2">
        <v>-0.01</v>
      </c>
      <c r="L31" s="2">
        <f>ROUND((J31-K31),5)</f>
        <v>0.01</v>
      </c>
      <c r="M31" s="3">
        <f>ROUND(IF(K31=0, IF(J31=0, 0, 1), J31/K31),5)</f>
        <v>0</v>
      </c>
    </row>
    <row r="32" spans="1:13" ht="15.75" thickBot="1" x14ac:dyDescent="0.3">
      <c r="A32" s="1"/>
      <c r="B32" s="1"/>
      <c r="C32" s="1"/>
      <c r="D32" s="1" t="s">
        <v>29</v>
      </c>
      <c r="E32" s="1"/>
      <c r="F32" s="4">
        <v>3359.48</v>
      </c>
      <c r="G32" s="4">
        <v>0</v>
      </c>
      <c r="H32" s="4">
        <f>ROUND((F32-G32),5)</f>
        <v>3359.48</v>
      </c>
      <c r="I32" s="22"/>
      <c r="J32" s="2">
        <v>3359.48</v>
      </c>
      <c r="K32" s="2">
        <v>0</v>
      </c>
      <c r="L32" s="2">
        <f>ROUND((J32-K32),5)</f>
        <v>3359.48</v>
      </c>
      <c r="M32" s="3">
        <f>ROUND(IF(K32=0, IF(J32=0, 0, 1), J32/K32),5)</f>
        <v>1</v>
      </c>
    </row>
    <row r="33" spans="1:13" ht="15.75" thickBot="1" x14ac:dyDescent="0.3">
      <c r="A33" s="1"/>
      <c r="B33" s="1"/>
      <c r="C33" s="1" t="s">
        <v>30</v>
      </c>
      <c r="D33" s="1"/>
      <c r="E33" s="1"/>
      <c r="F33" s="9">
        <f>ROUND(SUM(F10:F16)+SUM(F30:F32),5)</f>
        <v>155776.68</v>
      </c>
      <c r="G33" s="9">
        <f>ROUND(SUM(G10:G16)+SUM(G30:G32),5)</f>
        <v>223889.79</v>
      </c>
      <c r="H33" s="9">
        <f>ROUND((F33-G33),5)</f>
        <v>-68113.11</v>
      </c>
      <c r="I33" s="22"/>
      <c r="J33" s="9">
        <f>ROUND(SUM(J10:J16)+SUM(J30:J32),5)</f>
        <v>191653.97</v>
      </c>
      <c r="K33" s="9">
        <f>ROUND(SUM(K10:K16)+SUM(K30:K32),5)</f>
        <v>966349.35</v>
      </c>
      <c r="L33" s="9">
        <f>ROUND((J33-K33),5)</f>
        <v>-774695.38</v>
      </c>
      <c r="M33" s="10">
        <f>ROUND(IF(K33=0, IF(J33=0, 0, 1), J33/K33),5)</f>
        <v>0.19833000000000001</v>
      </c>
    </row>
    <row r="34" spans="1:13" s="13" customFormat="1" ht="15.75" thickBot="1" x14ac:dyDescent="0.3">
      <c r="A34" s="1" t="s">
        <v>31</v>
      </c>
      <c r="B34" s="1"/>
      <c r="C34" s="1"/>
      <c r="D34" s="1"/>
      <c r="E34" s="1"/>
      <c r="F34" s="11">
        <f>ROUND(F9-F33,5)</f>
        <v>10199.57</v>
      </c>
      <c r="G34" s="11">
        <f>ROUND(G9-G33,5)</f>
        <v>-37673.25</v>
      </c>
      <c r="H34" s="11">
        <f>ROUND((F34-G34),5)</f>
        <v>47872.82</v>
      </c>
      <c r="I34" s="22"/>
      <c r="J34" s="11">
        <f>ROUND(J9-J33,5)</f>
        <v>-24677.72</v>
      </c>
      <c r="K34" s="11">
        <f>ROUND(K9-K33,5)</f>
        <v>23340.39</v>
      </c>
      <c r="L34" s="11">
        <f>ROUND((J34-K34),5)</f>
        <v>-48018.11</v>
      </c>
      <c r="M34" s="12">
        <f>ROUND(IF(K34=0, IF(J34=0, 0, 1), J34/K34),5)</f>
        <v>-1.0572999999999999</v>
      </c>
    </row>
    <row r="35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1:58 PM
&amp;"Arial,Bold"&amp;8 09/14/22
&amp;"Arial,Bold"&amp;8 Accrual Basis&amp;C&amp;"Arial,Bold"&amp;12 Red Rock Center for Independence
&amp;"Arial,Bold"&amp;14 Profit &amp;&amp; Loss Budget vs. Actual
&amp;"Arial,Bold"&amp;10 July through August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CGNPSOLUTIONS</cp:lastModifiedBy>
  <dcterms:created xsi:type="dcterms:W3CDTF">2022-09-14T19:58:53Z</dcterms:created>
  <dcterms:modified xsi:type="dcterms:W3CDTF">2022-09-14T20:03:12Z</dcterms:modified>
</cp:coreProperties>
</file>